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Рішення сесій 2020 рік на 2024 рік\сімдесят четверта сесія від 20.08.2026\"/>
    </mc:Choice>
  </mc:AlternateContent>
  <xr:revisionPtr revIDLastSave="0" documentId="8_{1D423FBD-0769-40C4-83BE-C0C3B5F2FF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ПММ" sheetId="1" r:id="rId1"/>
  </sheets>
  <definedNames>
    <definedName name="_xlnm.Print_Area" localSheetId="0">ПММ!$A$1:$AB$47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B11" i="1"/>
  <c r="I40" i="1" l="1"/>
  <c r="O28" i="1"/>
  <c r="B17" i="1"/>
  <c r="Q27" i="1"/>
  <c r="O27" i="1"/>
  <c r="O25" i="1"/>
  <c r="C18" i="1"/>
  <c r="B18" i="1"/>
  <c r="B31" i="1" l="1"/>
  <c r="C31" i="1"/>
  <c r="AA28" i="1"/>
  <c r="Y28" i="1"/>
  <c r="W28" i="1"/>
  <c r="U28" i="1"/>
  <c r="S28" i="1"/>
  <c r="Q28" i="1"/>
  <c r="B28" i="1"/>
  <c r="AA27" i="1"/>
  <c r="Y27" i="1"/>
  <c r="W27" i="1"/>
  <c r="C27" i="1" s="1"/>
  <c r="U27" i="1"/>
  <c r="S27" i="1"/>
  <c r="B27" i="1"/>
  <c r="C26" i="1"/>
  <c r="B26" i="1"/>
  <c r="AA25" i="1"/>
  <c r="Y25" i="1"/>
  <c r="W25" i="1"/>
  <c r="U25" i="1"/>
  <c r="S25" i="1"/>
  <c r="Q25" i="1"/>
  <c r="B25" i="1"/>
  <c r="C28" i="1" l="1"/>
  <c r="C25" i="1"/>
  <c r="C32" i="1" s="1"/>
  <c r="B39" i="1" l="1"/>
  <c r="B38" i="1"/>
  <c r="C38" i="1" l="1"/>
  <c r="C40" i="1"/>
  <c r="B40" i="1"/>
  <c r="B34" i="1"/>
  <c r="B35" i="1" l="1"/>
  <c r="AA34" i="1"/>
  <c r="Y34" i="1"/>
  <c r="W34" i="1"/>
  <c r="U34" i="1"/>
  <c r="S34" i="1"/>
  <c r="Q34" i="1"/>
  <c r="O34" i="1"/>
  <c r="M34" i="1"/>
  <c r="K34" i="1"/>
  <c r="I34" i="1"/>
  <c r="G34" i="1"/>
  <c r="E34" i="1"/>
  <c r="B37" i="1"/>
  <c r="AA37" i="1"/>
  <c r="Y37" i="1"/>
  <c r="W37" i="1"/>
  <c r="U37" i="1"/>
  <c r="S37" i="1"/>
  <c r="Q37" i="1"/>
  <c r="O37" i="1"/>
  <c r="M37" i="1"/>
  <c r="K37" i="1"/>
  <c r="I37" i="1"/>
  <c r="G37" i="1"/>
  <c r="E37" i="1"/>
  <c r="C37" i="1" l="1"/>
  <c r="C34" i="1"/>
  <c r="C17" i="1"/>
  <c r="B9" i="1" l="1"/>
  <c r="C39" i="1" l="1"/>
  <c r="W36" i="1" l="1"/>
  <c r="U36" i="1"/>
  <c r="E35" i="1"/>
  <c r="G36" i="1"/>
  <c r="E36" i="1"/>
  <c r="C10" i="1"/>
  <c r="B10" i="1"/>
  <c r="C9" i="1" l="1"/>
  <c r="C14" i="1" s="1"/>
  <c r="B22" i="1"/>
  <c r="B16" i="1"/>
  <c r="C22" i="1"/>
  <c r="C16" i="1" l="1"/>
  <c r="C23" i="1" s="1"/>
  <c r="B36" i="1" l="1"/>
  <c r="AA36" i="1" l="1"/>
  <c r="Y36" i="1"/>
  <c r="S36" i="1"/>
  <c r="Q36" i="1"/>
  <c r="O36" i="1"/>
  <c r="M36" i="1"/>
  <c r="K36" i="1"/>
  <c r="I36" i="1"/>
  <c r="M35" i="1" l="1"/>
  <c r="K35" i="1"/>
  <c r="I35" i="1"/>
  <c r="G35" i="1"/>
  <c r="C35" i="1" l="1"/>
  <c r="C36" i="1" l="1"/>
  <c r="C41" i="1" s="1"/>
</calcChain>
</file>

<file path=xl/sharedStrings.xml><?xml version="1.0" encoding="utf-8"?>
<sst xmlns="http://schemas.openxmlformats.org/spreadsheetml/2006/main" count="100" uniqueCount="54">
  <si>
    <t>Річні показники</t>
  </si>
  <si>
    <t>січень</t>
  </si>
  <si>
    <t>лютий</t>
  </si>
  <si>
    <t>березень</t>
  </si>
  <si>
    <t>квітень</t>
  </si>
  <si>
    <t>травень</t>
  </si>
  <si>
    <t>червень</t>
  </si>
  <si>
    <t>липень</t>
  </si>
  <si>
    <t>серпень</t>
  </si>
  <si>
    <t>вересень</t>
  </si>
  <si>
    <t>жовтень</t>
  </si>
  <si>
    <t>листопад</t>
  </si>
  <si>
    <t xml:space="preserve">Кількість,                            л </t>
  </si>
  <si>
    <t>Вартість, грн.</t>
  </si>
  <si>
    <t>Примітка</t>
  </si>
  <si>
    <t>бензин</t>
  </si>
  <si>
    <t>газ</t>
  </si>
  <si>
    <t xml:space="preserve">грудень </t>
  </si>
  <si>
    <t>Таблиця № 7</t>
  </si>
  <si>
    <t>олива</t>
  </si>
  <si>
    <t>антифриз</t>
  </si>
  <si>
    <t>АЗПСМ</t>
  </si>
  <si>
    <t>л</t>
  </si>
  <si>
    <t>грн</t>
  </si>
  <si>
    <t>Головний бухгалтер</t>
  </si>
  <si>
    <t>Ольга ЦИБУЛЬНЯК</t>
  </si>
  <si>
    <t>Середня ціна на бензин 50 грн</t>
  </si>
  <si>
    <t>дизельне паливо</t>
  </si>
  <si>
    <t>Середня ціна на газ 33,93 грн</t>
  </si>
  <si>
    <t xml:space="preserve">Середня ціна на оливу  271 грн </t>
  </si>
  <si>
    <t>бензин генератори та бензокоси</t>
  </si>
  <si>
    <t>Середня ціна на бензин 60 грн</t>
  </si>
  <si>
    <t>антифриз концентрат</t>
  </si>
  <si>
    <t>Середня ціна на антифриз 85 грн</t>
  </si>
  <si>
    <t>Фактично за 2025 рік</t>
  </si>
  <si>
    <t>Фактичні витрати у 2026 році</t>
  </si>
  <si>
    <t>Очікувані витрати у 2026 році</t>
  </si>
  <si>
    <t>Планові показники на 2027 рік</t>
  </si>
  <si>
    <t>Інформація щодо використання паливно-мастильних матеріалів за 2025-2027 рр</t>
  </si>
  <si>
    <t>Середня ціна на газ 36,45 грн</t>
  </si>
  <si>
    <t>Середня ціна на бензин 62,34 грн</t>
  </si>
  <si>
    <t xml:space="preserve">Середня ціна на оливу 216,75 грн </t>
  </si>
  <si>
    <t>Середня ціна на бензин 75 грн</t>
  </si>
  <si>
    <t>Середня ціна на газ 44 грн</t>
  </si>
  <si>
    <t>Середня ціна на дп 80 грн</t>
  </si>
  <si>
    <t>Середня ціна на антифриз 105 грн</t>
  </si>
  <si>
    <t xml:space="preserve">Середня ціна на оливу 275 грн </t>
  </si>
  <si>
    <t>Середня ціна на антифриз 390 грн</t>
  </si>
  <si>
    <t>Середня ціна на бензин 54,33 грн</t>
  </si>
  <si>
    <t>Середня ціна на газ 34,58 грн</t>
  </si>
  <si>
    <t>Середня ціна на ДП 47,46 грн</t>
  </si>
  <si>
    <t>Разом сума</t>
  </si>
  <si>
    <t>Середня ціна на дп 56,76 грн</t>
  </si>
  <si>
    <t>Середня ціна на ДП 54,36 грн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</si>
</sst>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Font="1"/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7" xfId="0" applyFont="1" applyBorder="1"/>
    <xf numFmtId="0" fontId="4" fillId="0" borderId="0" xfId="0" applyFont="1"/>
    <xf numFmtId="0" fontId="1" fillId="0" borderId="8" xfId="0" applyFont="1" applyBorder="1" applyAlignment="1">
      <alignment horizontal="right"/>
    </xf>
    <xf numFmtId="0" fontId="5" fillId="0" borderId="0" xfId="0" applyFont="1"/>
    <xf numFmtId="0" fontId="1" fillId="0" borderId="11" xfId="0" applyFont="1" applyBorder="1"/>
    <xf numFmtId="0" fontId="1" fillId="0" borderId="13" xfId="0" applyFont="1" applyBorder="1" applyAlignment="1">
      <alignment horizontal="right"/>
    </xf>
    <xf numFmtId="0" fontId="1" fillId="0" borderId="14" xfId="0" applyFont="1" applyBorder="1"/>
    <xf numFmtId="0" fontId="1" fillId="0" borderId="3" xfId="0" applyFont="1" applyBorder="1"/>
    <xf numFmtId="0" fontId="1" fillId="0" borderId="17" xfId="0" applyFont="1" applyBorder="1" applyAlignment="1">
      <alignment horizontal="right"/>
    </xf>
    <xf numFmtId="0" fontId="1" fillId="0" borderId="12" xfId="0" applyFont="1" applyBorder="1" applyAlignment="1">
      <alignment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5" fillId="0" borderId="21" xfId="0" applyFont="1" applyBorder="1" applyAlignment="1">
      <alignment horizontal="left"/>
    </xf>
    <xf numFmtId="0" fontId="5" fillId="0" borderId="21" xfId="0" applyFont="1" applyBorder="1"/>
    <xf numFmtId="0" fontId="8" fillId="0" borderId="0" xfId="0" applyFont="1"/>
    <xf numFmtId="0" fontId="7" fillId="0" borderId="0" xfId="0" applyFont="1"/>
    <xf numFmtId="2" fontId="1" fillId="0" borderId="11" xfId="0" applyNumberFormat="1" applyFont="1" applyBorder="1" applyAlignment="1">
      <alignment horizontal="center" vertical="center"/>
    </xf>
    <xf numFmtId="0" fontId="1" fillId="3" borderId="11" xfId="0" applyFont="1" applyFill="1" applyBorder="1"/>
    <xf numFmtId="0" fontId="1" fillId="3" borderId="7" xfId="0" applyFont="1" applyFill="1" applyBorder="1"/>
    <xf numFmtId="0" fontId="1" fillId="0" borderId="12" xfId="0" applyFont="1" applyBorder="1" applyAlignment="1">
      <alignment horizontal="left" vertical="center" wrapText="1"/>
    </xf>
    <xf numFmtId="1" fontId="1" fillId="3" borderId="11" xfId="0" applyNumberFormat="1" applyFont="1" applyFill="1" applyBorder="1"/>
    <xf numFmtId="1" fontId="1" fillId="0" borderId="7" xfId="0" applyNumberFormat="1" applyFont="1" applyBorder="1"/>
    <xf numFmtId="1" fontId="1" fillId="3" borderId="7" xfId="0" applyNumberFormat="1" applyFont="1" applyFill="1" applyBorder="1"/>
    <xf numFmtId="1" fontId="1" fillId="0" borderId="11" xfId="0" applyNumberFormat="1" applyFont="1" applyBorder="1" applyAlignment="1">
      <alignment horizontal="center" vertical="center"/>
    </xf>
    <xf numFmtId="0" fontId="1" fillId="3" borderId="14" xfId="0" applyFont="1" applyFill="1" applyBorder="1"/>
    <xf numFmtId="164" fontId="1" fillId="3" borderId="11" xfId="0" applyNumberFormat="1" applyFont="1" applyFill="1" applyBorder="1"/>
    <xf numFmtId="2" fontId="1" fillId="3" borderId="11" xfId="0" applyNumberFormat="1" applyFont="1" applyFill="1" applyBorder="1"/>
    <xf numFmtId="164" fontId="1" fillId="0" borderId="7" xfId="0" applyNumberFormat="1" applyFont="1" applyBorder="1"/>
    <xf numFmtId="1" fontId="1" fillId="0" borderId="11" xfId="0" applyNumberFormat="1" applyFont="1" applyBorder="1"/>
    <xf numFmtId="164" fontId="1" fillId="3" borderId="7" xfId="0" applyNumberFormat="1" applyFont="1" applyFill="1" applyBorder="1"/>
    <xf numFmtId="2" fontId="1" fillId="3" borderId="7" xfId="0" applyNumberFormat="1" applyFont="1" applyFill="1" applyBorder="1"/>
    <xf numFmtId="0" fontId="1" fillId="0" borderId="26" xfId="0" applyFont="1" applyBorder="1" applyAlignment="1">
      <alignment horizontal="right"/>
    </xf>
    <xf numFmtId="0" fontId="6" fillId="0" borderId="27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27" xfId="0" applyFont="1" applyBorder="1"/>
    <xf numFmtId="0" fontId="1" fillId="0" borderId="28" xfId="0" applyFont="1" applyBorder="1"/>
    <xf numFmtId="0" fontId="1" fillId="0" borderId="7" xfId="0" applyFont="1" applyBorder="1" applyAlignment="1">
      <alignment vertical="center" wrapText="1"/>
    </xf>
    <xf numFmtId="0" fontId="1" fillId="0" borderId="29" xfId="0" applyFont="1" applyBorder="1" applyAlignment="1">
      <alignment vertical="center" wrapText="1"/>
    </xf>
    <xf numFmtId="164" fontId="1" fillId="3" borderId="14" xfId="0" applyNumberFormat="1" applyFont="1" applyFill="1" applyBorder="1"/>
    <xf numFmtId="2" fontId="1" fillId="3" borderId="14" xfId="0" applyNumberFormat="1" applyFont="1" applyFill="1" applyBorder="1"/>
    <xf numFmtId="1" fontId="1" fillId="0" borderId="7" xfId="0" applyNumberFormat="1" applyFont="1" applyBorder="1" applyAlignment="1">
      <alignment horizontal="center" vertical="center"/>
    </xf>
    <xf numFmtId="1" fontId="1" fillId="0" borderId="14" xfId="0" applyNumberFormat="1" applyFont="1" applyBorder="1" applyAlignment="1">
      <alignment horizontal="center" vertical="center"/>
    </xf>
    <xf numFmtId="2" fontId="4" fillId="0" borderId="0" xfId="0" applyNumberFormat="1" applyFont="1"/>
    <xf numFmtId="0" fontId="1" fillId="0" borderId="24" xfId="0" applyFont="1" applyBorder="1" applyAlignment="1">
      <alignment horizontal="center" vertical="center"/>
    </xf>
    <xf numFmtId="0" fontId="1" fillId="0" borderId="24" xfId="0" applyFont="1" applyBorder="1"/>
    <xf numFmtId="0" fontId="1" fillId="0" borderId="9" xfId="0" applyFont="1" applyBorder="1"/>
    <xf numFmtId="0" fontId="1" fillId="0" borderId="31" xfId="0" applyFont="1" applyBorder="1" applyAlignment="1">
      <alignment vertical="center" wrapText="1"/>
    </xf>
    <xf numFmtId="0" fontId="1" fillId="0" borderId="25" xfId="0" applyFont="1" applyBorder="1"/>
    <xf numFmtId="0" fontId="1" fillId="0" borderId="29" xfId="0" applyFont="1" applyBorder="1"/>
    <xf numFmtId="0" fontId="1" fillId="0" borderId="7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4" xfId="0" applyFont="1" applyBorder="1" applyAlignment="1">
      <alignment vertical="center" wrapText="1"/>
    </xf>
    <xf numFmtId="2" fontId="1" fillId="0" borderId="14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0" fontId="1" fillId="0" borderId="32" xfId="0" applyFont="1" applyBorder="1" applyAlignment="1">
      <alignment vertical="center" wrapText="1"/>
    </xf>
    <xf numFmtId="0" fontId="5" fillId="0" borderId="30" xfId="0" applyFont="1" applyBorder="1"/>
    <xf numFmtId="0" fontId="1" fillId="0" borderId="33" xfId="0" applyFont="1" applyBorder="1" applyAlignment="1">
      <alignment horizontal="right"/>
    </xf>
    <xf numFmtId="0" fontId="1" fillId="0" borderId="34" xfId="0" applyFont="1" applyBorder="1"/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/>
    <xf numFmtId="0" fontId="1" fillId="0" borderId="37" xfId="0" applyFont="1" applyBorder="1" applyAlignment="1">
      <alignment horizontal="right"/>
    </xf>
    <xf numFmtId="0" fontId="1" fillId="0" borderId="3" xfId="0" applyFont="1" applyBorder="1" applyAlignment="1">
      <alignment horizontal="center" vertical="center"/>
    </xf>
    <xf numFmtId="1" fontId="1" fillId="0" borderId="3" xfId="0" applyNumberFormat="1" applyFont="1" applyBorder="1" applyAlignment="1">
      <alignment horizontal="center" vertical="center"/>
    </xf>
    <xf numFmtId="0" fontId="1" fillId="3" borderId="3" xfId="0" applyFont="1" applyFill="1" applyBorder="1"/>
    <xf numFmtId="164" fontId="1" fillId="3" borderId="3" xfId="0" applyNumberFormat="1" applyFont="1" applyFill="1" applyBorder="1"/>
    <xf numFmtId="2" fontId="1" fillId="3" borderId="3" xfId="0" applyNumberFormat="1" applyFont="1" applyFill="1" applyBorder="1"/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left"/>
    </xf>
    <xf numFmtId="0" fontId="2" fillId="2" borderId="23" xfId="0" applyFont="1" applyFill="1" applyBorder="1" applyAlignment="1">
      <alignment horizontal="left"/>
    </xf>
    <xf numFmtId="0" fontId="2" fillId="2" borderId="22" xfId="0" applyFont="1" applyFill="1" applyBorder="1" applyAlignment="1">
      <alignment horizontal="left"/>
    </xf>
    <xf numFmtId="0" fontId="1" fillId="0" borderId="35" xfId="0" applyFont="1" applyBorder="1" applyAlignment="1">
      <alignment horizont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1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4" xfId="0" applyFont="1" applyBorder="1" applyAlignment="1">
      <alignment horizontal="center"/>
    </xf>
    <xf numFmtId="0" fontId="8" fillId="0" borderId="2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G45"/>
  <sheetViews>
    <sheetView tabSelected="1" view="pageBreakPreview" zoomScale="50" zoomScaleNormal="50" zoomScaleSheetLayoutView="50" workbookViewId="0">
      <selection activeCell="G39" sqref="G39"/>
    </sheetView>
  </sheetViews>
  <sheetFormatPr defaultColWidth="9.109375" defaultRowHeight="18" x14ac:dyDescent="0.35"/>
  <cols>
    <col min="1" max="1" width="43.44140625" style="1" customWidth="1"/>
    <col min="2" max="2" width="15" style="1" customWidth="1"/>
    <col min="3" max="3" width="20.88671875" style="1" customWidth="1"/>
    <col min="4" max="4" width="10.5546875" style="1" customWidth="1"/>
    <col min="5" max="5" width="10.6640625" style="1" customWidth="1"/>
    <col min="6" max="7" width="10.5546875" style="1" customWidth="1"/>
    <col min="8" max="9" width="11.88671875" style="1" customWidth="1"/>
    <col min="10" max="11" width="11.6640625" style="1" customWidth="1"/>
    <col min="12" max="13" width="12.109375" style="1" customWidth="1"/>
    <col min="14" max="15" width="12.44140625" style="1" customWidth="1"/>
    <col min="16" max="17" width="10.88671875" style="1" customWidth="1"/>
    <col min="18" max="19" width="10.5546875" style="1" customWidth="1"/>
    <col min="20" max="21" width="11.88671875" style="1" customWidth="1"/>
    <col min="22" max="23" width="11" style="1" customWidth="1"/>
    <col min="24" max="24" width="12.33203125" style="1" customWidth="1"/>
    <col min="25" max="25" width="11.109375" style="1" customWidth="1"/>
    <col min="26" max="26" width="10" style="1" customWidth="1"/>
    <col min="27" max="27" width="11.5546875" style="1" customWidth="1"/>
    <col min="28" max="28" width="50.6640625" style="1" customWidth="1"/>
    <col min="29" max="16384" width="9.109375" style="1"/>
  </cols>
  <sheetData>
    <row r="1" spans="1:33" x14ac:dyDescent="0.35">
      <c r="Z1" s="7" t="s">
        <v>18</v>
      </c>
    </row>
    <row r="2" spans="1:33" x14ac:dyDescent="0.35">
      <c r="H2" s="7"/>
    </row>
    <row r="3" spans="1:33" ht="20.399999999999999" x14ac:dyDescent="0.35">
      <c r="A3" s="101" t="s">
        <v>38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</row>
    <row r="4" spans="1:33" ht="18.600000000000001" thickBot="1" x14ac:dyDescent="0.4"/>
    <row r="5" spans="1:33" ht="18.75" customHeight="1" thickBot="1" x14ac:dyDescent="0.4">
      <c r="A5" s="102"/>
      <c r="B5" s="104" t="s">
        <v>0</v>
      </c>
      <c r="C5" s="105"/>
      <c r="D5" s="106" t="s">
        <v>1</v>
      </c>
      <c r="E5" s="79"/>
      <c r="F5" s="78" t="s">
        <v>2</v>
      </c>
      <c r="G5" s="79"/>
      <c r="H5" s="78" t="s">
        <v>3</v>
      </c>
      <c r="I5" s="79"/>
      <c r="J5" s="78" t="s">
        <v>4</v>
      </c>
      <c r="K5" s="79"/>
      <c r="L5" s="78" t="s">
        <v>5</v>
      </c>
      <c r="M5" s="79"/>
      <c r="N5" s="78" t="s">
        <v>6</v>
      </c>
      <c r="O5" s="79"/>
      <c r="P5" s="78" t="s">
        <v>7</v>
      </c>
      <c r="Q5" s="79"/>
      <c r="R5" s="78" t="s">
        <v>8</v>
      </c>
      <c r="S5" s="79"/>
      <c r="T5" s="78" t="s">
        <v>9</v>
      </c>
      <c r="U5" s="79"/>
      <c r="V5" s="78" t="s">
        <v>10</v>
      </c>
      <c r="W5" s="79"/>
      <c r="X5" s="78" t="s">
        <v>11</v>
      </c>
      <c r="Y5" s="79"/>
      <c r="Z5" s="78" t="s">
        <v>17</v>
      </c>
      <c r="AA5" s="79"/>
      <c r="AB5" s="80" t="s">
        <v>14</v>
      </c>
    </row>
    <row r="6" spans="1:33" ht="34.200000000000003" thickBot="1" x14ac:dyDescent="0.4">
      <c r="A6" s="103"/>
      <c r="B6" s="15" t="s">
        <v>12</v>
      </c>
      <c r="C6" s="16" t="s">
        <v>13</v>
      </c>
      <c r="D6" s="14" t="s">
        <v>22</v>
      </c>
      <c r="E6" s="2" t="s">
        <v>23</v>
      </c>
      <c r="F6" s="2" t="s">
        <v>22</v>
      </c>
      <c r="G6" s="2" t="s">
        <v>23</v>
      </c>
      <c r="H6" s="2" t="s">
        <v>22</v>
      </c>
      <c r="I6" s="2" t="s">
        <v>23</v>
      </c>
      <c r="J6" s="2" t="s">
        <v>22</v>
      </c>
      <c r="K6" s="2" t="s">
        <v>23</v>
      </c>
      <c r="L6" s="2" t="s">
        <v>22</v>
      </c>
      <c r="M6" s="2" t="s">
        <v>23</v>
      </c>
      <c r="N6" s="2" t="s">
        <v>22</v>
      </c>
      <c r="O6" s="2" t="s">
        <v>23</v>
      </c>
      <c r="P6" s="2" t="s">
        <v>22</v>
      </c>
      <c r="Q6" s="2" t="s">
        <v>23</v>
      </c>
      <c r="R6" s="2" t="s">
        <v>22</v>
      </c>
      <c r="S6" s="2" t="s">
        <v>23</v>
      </c>
      <c r="T6" s="2" t="s">
        <v>22</v>
      </c>
      <c r="U6" s="2" t="s">
        <v>23</v>
      </c>
      <c r="V6" s="2" t="s">
        <v>22</v>
      </c>
      <c r="W6" s="2" t="s">
        <v>23</v>
      </c>
      <c r="X6" s="2" t="s">
        <v>22</v>
      </c>
      <c r="Y6" s="2" t="s">
        <v>23</v>
      </c>
      <c r="Z6" s="2" t="s">
        <v>22</v>
      </c>
      <c r="AA6" s="2" t="s">
        <v>23</v>
      </c>
      <c r="AB6" s="81"/>
      <c r="AC6" s="3"/>
      <c r="AD6" s="3"/>
      <c r="AE6" s="3"/>
      <c r="AF6" s="3"/>
      <c r="AG6" s="3"/>
    </row>
    <row r="7" spans="1:33" ht="21" thickBot="1" x14ac:dyDescent="0.4">
      <c r="A7" s="82" t="s">
        <v>21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4"/>
    </row>
    <row r="8" spans="1:33" ht="18.75" customHeight="1" thickBot="1" x14ac:dyDescent="0.4">
      <c r="A8" s="24" t="s">
        <v>34</v>
      </c>
      <c r="B8" s="89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1"/>
    </row>
    <row r="9" spans="1:33" ht="18" customHeight="1" x14ac:dyDescent="0.35">
      <c r="A9" s="71" t="s">
        <v>15</v>
      </c>
      <c r="B9" s="72">
        <f>D9+F9+H9+J9+L9+N9+P9+R9+T9+V9+X9+Z9</f>
        <v>1290</v>
      </c>
      <c r="C9" s="73">
        <f>E9+G9+I9+K9+M9+O9+Q9+S9+U9+W9+Y9+AA9</f>
        <v>70088.989999999991</v>
      </c>
      <c r="D9" s="11">
        <v>120</v>
      </c>
      <c r="E9" s="11">
        <v>6048</v>
      </c>
      <c r="F9" s="74">
        <v>120</v>
      </c>
      <c r="G9" s="74">
        <v>6345.6</v>
      </c>
      <c r="H9" s="74">
        <v>200</v>
      </c>
      <c r="I9" s="75">
        <v>10576</v>
      </c>
      <c r="J9" s="74">
        <v>120</v>
      </c>
      <c r="K9" s="75">
        <v>6345.6</v>
      </c>
      <c r="L9" s="74">
        <v>120</v>
      </c>
      <c r="M9" s="74">
        <v>6345.6</v>
      </c>
      <c r="N9" s="74">
        <v>80</v>
      </c>
      <c r="O9" s="76">
        <v>4230.3900000000003</v>
      </c>
      <c r="P9" s="11">
        <v>60</v>
      </c>
      <c r="Q9" s="11">
        <v>3172.8</v>
      </c>
      <c r="R9" s="11">
        <v>60</v>
      </c>
      <c r="S9" s="11">
        <v>3450</v>
      </c>
      <c r="T9" s="11">
        <v>60</v>
      </c>
      <c r="U9" s="11">
        <v>3450</v>
      </c>
      <c r="V9" s="11">
        <v>150</v>
      </c>
      <c r="W9" s="11">
        <v>8625</v>
      </c>
      <c r="X9" s="11">
        <v>200</v>
      </c>
      <c r="Y9" s="11">
        <v>11500</v>
      </c>
      <c r="Z9" s="11"/>
      <c r="AA9" s="56"/>
      <c r="AB9" s="58" t="s">
        <v>48</v>
      </c>
    </row>
    <row r="10" spans="1:33" s="5" customFormat="1" x14ac:dyDescent="0.35">
      <c r="A10" s="60" t="s">
        <v>16</v>
      </c>
      <c r="B10" s="20">
        <f>D10+F10+H10+J10+L10+N10+P10+R10+T10+V10+X10+Z10</f>
        <v>2200</v>
      </c>
      <c r="C10" s="51">
        <f>E10+G10+I10+K10+M10+O10+Q10+S10+U10+W10+Y10+AA10</f>
        <v>76080</v>
      </c>
      <c r="D10" s="4">
        <v>200</v>
      </c>
      <c r="E10" s="38">
        <v>6340</v>
      </c>
      <c r="F10" s="29">
        <v>200</v>
      </c>
      <c r="G10" s="40">
        <v>6974</v>
      </c>
      <c r="H10" s="29">
        <v>300</v>
      </c>
      <c r="I10" s="40">
        <v>10461</v>
      </c>
      <c r="J10" s="29">
        <v>200</v>
      </c>
      <c r="K10" s="29">
        <v>6974</v>
      </c>
      <c r="L10" s="29">
        <v>200</v>
      </c>
      <c r="M10" s="29">
        <v>6974</v>
      </c>
      <c r="N10" s="29">
        <v>250</v>
      </c>
      <c r="O10" s="29">
        <v>8717.5</v>
      </c>
      <c r="P10" s="4">
        <v>200</v>
      </c>
      <c r="Q10" s="4">
        <v>6974</v>
      </c>
      <c r="R10" s="4">
        <v>200</v>
      </c>
      <c r="S10" s="4">
        <v>6974</v>
      </c>
      <c r="T10" s="4">
        <v>250</v>
      </c>
      <c r="U10" s="4">
        <v>8717.5</v>
      </c>
      <c r="V10" s="4"/>
      <c r="W10" s="4"/>
      <c r="X10" s="4">
        <v>200</v>
      </c>
      <c r="Y10" s="4">
        <v>6974</v>
      </c>
      <c r="Z10" s="4"/>
      <c r="AA10" s="4"/>
      <c r="AB10" s="47" t="s">
        <v>49</v>
      </c>
    </row>
    <row r="11" spans="1:33" s="5" customFormat="1" x14ac:dyDescent="0.35">
      <c r="A11" s="60" t="s">
        <v>27</v>
      </c>
      <c r="B11" s="20">
        <f>V11</f>
        <v>250</v>
      </c>
      <c r="C11" s="51">
        <f>W11</f>
        <v>11865</v>
      </c>
      <c r="D11" s="4"/>
      <c r="E11" s="32"/>
      <c r="F11" s="29"/>
      <c r="G11" s="29"/>
      <c r="H11" s="29"/>
      <c r="I11" s="33"/>
      <c r="J11" s="29"/>
      <c r="K11" s="29"/>
      <c r="L11" s="29"/>
      <c r="M11" s="29"/>
      <c r="N11" s="29"/>
      <c r="O11" s="29"/>
      <c r="P11" s="4"/>
      <c r="Q11" s="4"/>
      <c r="R11" s="4"/>
      <c r="S11" s="4"/>
      <c r="T11" s="4"/>
      <c r="U11" s="4"/>
      <c r="V11" s="4">
        <v>250</v>
      </c>
      <c r="W11" s="4">
        <v>11865</v>
      </c>
      <c r="X11" s="4"/>
      <c r="Y11" s="4"/>
      <c r="Z11" s="4"/>
      <c r="AA11" s="4"/>
      <c r="AB11" s="47" t="s">
        <v>50</v>
      </c>
    </row>
    <row r="12" spans="1:33" x14ac:dyDescent="0.35">
      <c r="A12" s="60" t="s">
        <v>20</v>
      </c>
      <c r="B12" s="18"/>
      <c r="C12" s="20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77"/>
    </row>
    <row r="13" spans="1:33" x14ac:dyDescent="0.35">
      <c r="A13" s="60" t="s">
        <v>19</v>
      </c>
      <c r="B13" s="20"/>
      <c r="C13" s="20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7"/>
    </row>
    <row r="14" spans="1:33" ht="18.600000000000001" thickBot="1" x14ac:dyDescent="0.4">
      <c r="A14" s="61" t="s">
        <v>51</v>
      </c>
      <c r="B14" s="22"/>
      <c r="C14" s="52">
        <f>SUM(C9:C11)</f>
        <v>158033.99</v>
      </c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62"/>
    </row>
    <row r="15" spans="1:33" ht="18.600000000000001" thickBot="1" x14ac:dyDescent="0.4">
      <c r="A15" s="23" t="s">
        <v>35</v>
      </c>
      <c r="B15" s="86"/>
      <c r="C15" s="87"/>
      <c r="D15" s="87"/>
      <c r="E15" s="87"/>
      <c r="F15" s="87"/>
      <c r="G15" s="87"/>
      <c r="H15" s="87"/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8"/>
    </row>
    <row r="16" spans="1:33" x14ac:dyDescent="0.35">
      <c r="A16" s="42" t="s">
        <v>15</v>
      </c>
      <c r="B16" s="21">
        <f>D16+F16+H16+J16+L16+N16+P16+R16+T16+V16+X16+Z16</f>
        <v>100</v>
      </c>
      <c r="C16" s="27">
        <f>E16+G16+I16+K16+M16+O16+Q16+S16+U16+W16+Y16+AA16</f>
        <v>5672.4000000000005</v>
      </c>
      <c r="D16" s="8"/>
      <c r="E16" s="39"/>
      <c r="F16" s="28">
        <v>20</v>
      </c>
      <c r="G16" s="28">
        <v>1070.4000000000001</v>
      </c>
      <c r="H16" s="28">
        <v>20</v>
      </c>
      <c r="I16" s="31">
        <v>1070.4000000000001</v>
      </c>
      <c r="J16" s="28">
        <v>40</v>
      </c>
      <c r="K16" s="36">
        <v>2354.4</v>
      </c>
      <c r="L16" s="28">
        <v>20</v>
      </c>
      <c r="M16" s="28">
        <v>1177.2</v>
      </c>
      <c r="N16" s="28"/>
      <c r="O16" s="37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11" t="s">
        <v>26</v>
      </c>
    </row>
    <row r="17" spans="1:29" x14ac:dyDescent="0.35">
      <c r="A17" s="12" t="s">
        <v>16</v>
      </c>
      <c r="B17" s="21">
        <f>D17+F17+H17+J17+L17+N17+P17+R17+T17+V17+X17+Z17</f>
        <v>520</v>
      </c>
      <c r="C17" s="34">
        <f>E17+G17+I17+K17+M17+O17+Q17+S17+U17+W17+Y17+AA17</f>
        <v>18201.599999999999</v>
      </c>
      <c r="D17" s="4"/>
      <c r="E17" s="32"/>
      <c r="F17" s="29">
        <v>120</v>
      </c>
      <c r="G17" s="29">
        <v>4017.6</v>
      </c>
      <c r="H17" s="29">
        <v>160</v>
      </c>
      <c r="I17" s="33">
        <v>5356.8</v>
      </c>
      <c r="J17" s="29">
        <v>120</v>
      </c>
      <c r="K17" s="40">
        <v>4413.6000000000004</v>
      </c>
      <c r="L17" s="29">
        <v>120</v>
      </c>
      <c r="M17" s="29">
        <v>4413.6000000000004</v>
      </c>
      <c r="N17" s="29"/>
      <c r="O17" s="41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13" t="s">
        <v>28</v>
      </c>
    </row>
    <row r="18" spans="1:29" x14ac:dyDescent="0.35">
      <c r="A18" s="6" t="s">
        <v>27</v>
      </c>
      <c r="B18" s="21">
        <f>F18+J18+L18</f>
        <v>120</v>
      </c>
      <c r="C18" s="27">
        <f>G18+K18+M18</f>
        <v>6523.2000000000007</v>
      </c>
      <c r="D18" s="4"/>
      <c r="E18" s="32"/>
      <c r="F18" s="29">
        <v>40</v>
      </c>
      <c r="G18" s="29">
        <v>2040</v>
      </c>
      <c r="H18" s="29"/>
      <c r="I18" s="33"/>
      <c r="J18" s="35">
        <v>40</v>
      </c>
      <c r="K18" s="49">
        <v>2241.6</v>
      </c>
      <c r="L18" s="35">
        <v>40</v>
      </c>
      <c r="M18" s="35">
        <v>2241.6</v>
      </c>
      <c r="N18" s="35"/>
      <c r="O18" s="50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13" t="s">
        <v>53</v>
      </c>
    </row>
    <row r="19" spans="1:29" x14ac:dyDescent="0.35">
      <c r="A19" s="9" t="s">
        <v>30</v>
      </c>
      <c r="B19" s="20"/>
      <c r="C19" s="21"/>
      <c r="D19" s="4"/>
      <c r="E19" s="4"/>
      <c r="F19" s="4"/>
      <c r="G19" s="4"/>
      <c r="H19" s="4"/>
      <c r="I19" s="4"/>
      <c r="J19" s="10"/>
      <c r="K19" s="10"/>
      <c r="L19" s="10"/>
      <c r="M19" s="10"/>
      <c r="N19" s="10"/>
      <c r="O19" s="10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30"/>
    </row>
    <row r="20" spans="1:29" x14ac:dyDescent="0.35">
      <c r="A20" s="9" t="s">
        <v>20</v>
      </c>
      <c r="B20" s="20"/>
      <c r="C20" s="2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30"/>
    </row>
    <row r="21" spans="1:29" x14ac:dyDescent="0.35">
      <c r="A21" s="9" t="s">
        <v>32</v>
      </c>
      <c r="B21" s="22"/>
      <c r="C21" s="22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30"/>
    </row>
    <row r="22" spans="1:29" x14ac:dyDescent="0.35">
      <c r="A22" s="60" t="s">
        <v>19</v>
      </c>
      <c r="B22" s="20">
        <f>D22+F22+H22+J22+L22+N22+P22+R22+T22+V22+X22+Z22</f>
        <v>5</v>
      </c>
      <c r="C22" s="20">
        <f t="shared" ref="C22" si="0">E22+G22+I22+K22+M22+O22+Q22+S22+U22+W22+Y22+AA22</f>
        <v>1477.5</v>
      </c>
      <c r="D22" s="4"/>
      <c r="E22" s="4"/>
      <c r="F22" s="4">
        <v>5</v>
      </c>
      <c r="G22" s="4">
        <v>1477.5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7" t="s">
        <v>29</v>
      </c>
    </row>
    <row r="23" spans="1:29" ht="18.600000000000001" thickBot="1" x14ac:dyDescent="0.4">
      <c r="A23" s="61" t="s">
        <v>51</v>
      </c>
      <c r="B23" s="22"/>
      <c r="C23" s="63">
        <f>SUM(C16:C22)</f>
        <v>31874.7</v>
      </c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62"/>
    </row>
    <row r="24" spans="1:29" ht="18.75" customHeight="1" thickBot="1" x14ac:dyDescent="0.4">
      <c r="A24" s="24" t="s">
        <v>36</v>
      </c>
      <c r="B24" s="92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  <c r="P24" s="93"/>
      <c r="Q24" s="93"/>
      <c r="R24" s="93"/>
      <c r="S24" s="93"/>
      <c r="T24" s="93"/>
      <c r="U24" s="93"/>
      <c r="V24" s="93"/>
      <c r="W24" s="93"/>
      <c r="X24" s="93"/>
      <c r="Y24" s="93"/>
      <c r="Z24" s="93"/>
      <c r="AA24" s="93"/>
      <c r="AB24" s="94"/>
    </row>
    <row r="25" spans="1:29" x14ac:dyDescent="0.35">
      <c r="A25" s="42" t="s">
        <v>15</v>
      </c>
      <c r="B25" s="43">
        <f>D25+F25+H25+J25+L25+N25+P25+R25+T25+V25+X25+Z25</f>
        <v>140</v>
      </c>
      <c r="C25" s="44">
        <f>E25+G25+I25+K25+M25+O25+Q25+S25+U25+W25+Y25+AA25</f>
        <v>8727.6000000000022</v>
      </c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>
        <v>20</v>
      </c>
      <c r="O25" s="45">
        <f>N25*AC25</f>
        <v>1246.8000000000002</v>
      </c>
      <c r="P25" s="45">
        <v>20</v>
      </c>
      <c r="Q25" s="45">
        <f>P25*AC25</f>
        <v>1246.8000000000002</v>
      </c>
      <c r="R25" s="45">
        <v>20</v>
      </c>
      <c r="S25" s="45">
        <f>R25*AC25</f>
        <v>1246.8000000000002</v>
      </c>
      <c r="T25" s="45">
        <v>20</v>
      </c>
      <c r="U25" s="45">
        <f>T25*AC25</f>
        <v>1246.8000000000002</v>
      </c>
      <c r="V25" s="45">
        <v>20</v>
      </c>
      <c r="W25" s="45">
        <f>V25*AC25</f>
        <v>1246.8000000000002</v>
      </c>
      <c r="X25" s="45">
        <v>20</v>
      </c>
      <c r="Y25" s="45">
        <f>X25*AC25</f>
        <v>1246.8000000000002</v>
      </c>
      <c r="Z25" s="45">
        <v>20</v>
      </c>
      <c r="AA25" s="45">
        <f>Z25*AC25</f>
        <v>1246.8000000000002</v>
      </c>
      <c r="AB25" s="46" t="s">
        <v>40</v>
      </c>
      <c r="AC25" s="1">
        <v>62.34</v>
      </c>
    </row>
    <row r="26" spans="1:29" s="5" customFormat="1" x14ac:dyDescent="0.35">
      <c r="A26" s="12" t="s">
        <v>30</v>
      </c>
      <c r="B26" s="17">
        <f>D26+F26+H26+J26+L26+N26+P26+R26+T26+V26+X26+Z26</f>
        <v>50</v>
      </c>
      <c r="C26" s="21">
        <f>E26+G26+I26+K26+M26+O26+Q26+S26+U26+W26+Y26+AA26</f>
        <v>3000</v>
      </c>
      <c r="D26" s="8"/>
      <c r="E26" s="8"/>
      <c r="F26" s="8"/>
      <c r="G26" s="8"/>
      <c r="H26" s="8"/>
      <c r="I26" s="8"/>
      <c r="J26" s="8"/>
      <c r="K26" s="8"/>
      <c r="L26" s="8"/>
      <c r="M26" s="8"/>
      <c r="N26" s="8">
        <v>10</v>
      </c>
      <c r="O26" s="8">
        <v>600</v>
      </c>
      <c r="P26" s="8">
        <v>10</v>
      </c>
      <c r="Q26" s="8">
        <v>600</v>
      </c>
      <c r="R26" s="8">
        <v>10</v>
      </c>
      <c r="S26" s="8">
        <v>600</v>
      </c>
      <c r="T26" s="8">
        <v>10</v>
      </c>
      <c r="U26" s="8">
        <v>600</v>
      </c>
      <c r="V26" s="8">
        <v>10</v>
      </c>
      <c r="W26" s="8">
        <v>600</v>
      </c>
      <c r="X26" s="8"/>
      <c r="Y26" s="8"/>
      <c r="Z26" s="8"/>
      <c r="AA26" s="4"/>
      <c r="AB26" s="59" t="s">
        <v>31</v>
      </c>
    </row>
    <row r="27" spans="1:29" s="5" customFormat="1" x14ac:dyDescent="0.35">
      <c r="A27" s="6" t="s">
        <v>16</v>
      </c>
      <c r="B27" s="18">
        <f>D27+F27+H27+J27+L27+N27+P27+R27+T27+V27+X27+Z27</f>
        <v>1160</v>
      </c>
      <c r="C27" s="51">
        <f t="shared" ref="C27" si="1">E27+G27+I27+K27+M27+O27+Q27+S27+U27+W27+Y27+AA27</f>
        <v>42278.403999999995</v>
      </c>
      <c r="D27" s="4"/>
      <c r="E27" s="4"/>
      <c r="F27" s="4"/>
      <c r="G27" s="4"/>
      <c r="H27" s="4"/>
      <c r="I27" s="4"/>
      <c r="J27" s="4"/>
      <c r="K27" s="4"/>
      <c r="L27" s="4"/>
      <c r="M27" s="4"/>
      <c r="N27" s="4">
        <v>160</v>
      </c>
      <c r="O27" s="4">
        <f>N27*AC27</f>
        <v>5831.5039999999999</v>
      </c>
      <c r="P27" s="4">
        <v>160</v>
      </c>
      <c r="Q27" s="4">
        <f>P27*AC27</f>
        <v>5831.5039999999999</v>
      </c>
      <c r="R27" s="4">
        <v>170</v>
      </c>
      <c r="S27" s="4">
        <f>R27*AC27</f>
        <v>6195.973</v>
      </c>
      <c r="T27" s="4">
        <v>170</v>
      </c>
      <c r="U27" s="4">
        <f>T27*AC27</f>
        <v>6195.973</v>
      </c>
      <c r="V27" s="4">
        <v>170</v>
      </c>
      <c r="W27" s="4">
        <f>V27*AC27</f>
        <v>6195.973</v>
      </c>
      <c r="X27" s="4">
        <v>170</v>
      </c>
      <c r="Y27" s="4">
        <f>X27*AC27</f>
        <v>6195.973</v>
      </c>
      <c r="Z27" s="4">
        <v>160</v>
      </c>
      <c r="AA27" s="4">
        <f>Z27*AC27</f>
        <v>5831.5039999999999</v>
      </c>
      <c r="AB27" s="48" t="s">
        <v>39</v>
      </c>
      <c r="AC27" s="53">
        <v>36.446899999999999</v>
      </c>
    </row>
    <row r="28" spans="1:29" s="5" customFormat="1" x14ac:dyDescent="0.35">
      <c r="A28" s="9" t="s">
        <v>27</v>
      </c>
      <c r="B28" s="19">
        <f>D28+F28+H28+J28+L28+N28+P28+R28+T28+V28+X28+Z28</f>
        <v>260</v>
      </c>
      <c r="C28" s="52">
        <f>O28+Q28+S28+U28+W28+Y28+AA28</f>
        <v>14756.819999999996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4">
        <v>40</v>
      </c>
      <c r="O28" s="10">
        <f>N28*AC28</f>
        <v>2270.2799999999997</v>
      </c>
      <c r="P28" s="10">
        <v>40</v>
      </c>
      <c r="Q28" s="10">
        <f>P28*AC28</f>
        <v>2270.2799999999997</v>
      </c>
      <c r="R28" s="10">
        <v>40</v>
      </c>
      <c r="S28" s="10">
        <f>AC28*R28</f>
        <v>2270.2799999999997</v>
      </c>
      <c r="T28" s="10">
        <v>40</v>
      </c>
      <c r="U28" s="10">
        <f>T28*AC28</f>
        <v>2270.2799999999997</v>
      </c>
      <c r="V28" s="10">
        <v>40</v>
      </c>
      <c r="W28" s="10">
        <f>V28*AC28</f>
        <v>2270.2799999999997</v>
      </c>
      <c r="X28" s="10">
        <v>30</v>
      </c>
      <c r="Y28" s="10">
        <f>X28*AC28</f>
        <v>1702.71</v>
      </c>
      <c r="Z28" s="10">
        <v>30</v>
      </c>
      <c r="AA28" s="4">
        <f>Z28*AC28</f>
        <v>1702.71</v>
      </c>
      <c r="AB28" s="48" t="s">
        <v>52</v>
      </c>
      <c r="AC28" s="5">
        <v>56.756999999999998</v>
      </c>
    </row>
    <row r="29" spans="1:29" s="5" customFormat="1" x14ac:dyDescent="0.35">
      <c r="A29" s="9" t="s">
        <v>20</v>
      </c>
      <c r="B29" s="19">
        <v>10</v>
      </c>
      <c r="C29" s="22">
        <v>850</v>
      </c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>
        <v>10</v>
      </c>
      <c r="U29" s="10">
        <v>850</v>
      </c>
      <c r="V29" s="10"/>
      <c r="W29" s="10"/>
      <c r="X29" s="10"/>
      <c r="Y29" s="10"/>
      <c r="Z29" s="10"/>
      <c r="AA29" s="4"/>
      <c r="AB29" s="48" t="s">
        <v>33</v>
      </c>
    </row>
    <row r="30" spans="1:29" s="5" customFormat="1" x14ac:dyDescent="0.35">
      <c r="A30" s="9" t="s">
        <v>32</v>
      </c>
      <c r="B30" s="19">
        <v>3</v>
      </c>
      <c r="C30" s="22">
        <v>1170</v>
      </c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>
        <v>3</v>
      </c>
      <c r="U30" s="10">
        <v>1170</v>
      </c>
      <c r="V30" s="10"/>
      <c r="W30" s="10"/>
      <c r="X30" s="10"/>
      <c r="Y30" s="10"/>
      <c r="Z30" s="10"/>
      <c r="AA30" s="4"/>
      <c r="AB30" s="48" t="s">
        <v>47</v>
      </c>
    </row>
    <row r="31" spans="1:29" x14ac:dyDescent="0.35">
      <c r="A31" s="60" t="s">
        <v>19</v>
      </c>
      <c r="B31" s="20">
        <f>P31</f>
        <v>10</v>
      </c>
      <c r="C31" s="20">
        <f>Q31</f>
        <v>2167.5</v>
      </c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>
        <v>10</v>
      </c>
      <c r="Q31" s="4">
        <v>2167.5</v>
      </c>
      <c r="R31" s="4"/>
      <c r="S31" s="4"/>
      <c r="T31" s="4"/>
      <c r="U31" s="4"/>
      <c r="V31" s="4"/>
      <c r="W31" s="4"/>
      <c r="X31" s="4"/>
      <c r="Y31" s="4"/>
      <c r="Z31" s="4"/>
      <c r="AA31" s="4"/>
      <c r="AB31" s="48" t="s">
        <v>41</v>
      </c>
    </row>
    <row r="32" spans="1:29" ht="18.600000000000001" thickBot="1" x14ac:dyDescent="0.4">
      <c r="A32" s="61" t="s">
        <v>51</v>
      </c>
      <c r="B32" s="54"/>
      <c r="C32" s="64">
        <f>SUM(C25:C31)</f>
        <v>72950.323999999993</v>
      </c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7"/>
    </row>
    <row r="33" spans="1:29" ht="18.600000000000001" thickBot="1" x14ac:dyDescent="0.4">
      <c r="A33" s="66" t="s">
        <v>37</v>
      </c>
      <c r="B33" s="95"/>
      <c r="C33" s="96"/>
      <c r="D33" s="96"/>
      <c r="E33" s="96"/>
      <c r="F33" s="96"/>
      <c r="G33" s="96"/>
      <c r="H33" s="96"/>
      <c r="I33" s="96"/>
      <c r="J33" s="96"/>
      <c r="K33" s="96"/>
      <c r="L33" s="96"/>
      <c r="M33" s="96"/>
      <c r="N33" s="96"/>
      <c r="O33" s="96"/>
      <c r="P33" s="96"/>
      <c r="Q33" s="96"/>
      <c r="R33" s="96"/>
      <c r="S33" s="96"/>
      <c r="T33" s="96"/>
      <c r="U33" s="96"/>
      <c r="V33" s="96"/>
      <c r="W33" s="96"/>
      <c r="X33" s="96"/>
      <c r="Y33" s="96"/>
      <c r="Z33" s="96"/>
      <c r="AA33" s="96"/>
      <c r="AB33" s="97"/>
    </row>
    <row r="34" spans="1:29" x14ac:dyDescent="0.35">
      <c r="A34" s="42" t="s">
        <v>15</v>
      </c>
      <c r="B34" s="43">
        <f>D34+F34+H34+J34+L34+N34+P34+R34+T34+V34+X34+Z34</f>
        <v>240</v>
      </c>
      <c r="C34" s="44">
        <f>E34+G34+I34+K34+M34+O34+Q34+S34+U34+W34+Y34+AA34</f>
        <v>18000</v>
      </c>
      <c r="D34" s="45">
        <v>20</v>
      </c>
      <c r="E34" s="45">
        <f>D34*AC34</f>
        <v>1500</v>
      </c>
      <c r="F34" s="45">
        <v>20</v>
      </c>
      <c r="G34" s="45">
        <f>F34*AC34</f>
        <v>1500</v>
      </c>
      <c r="H34" s="45">
        <v>20</v>
      </c>
      <c r="I34" s="45">
        <f>H34*AC34</f>
        <v>1500</v>
      </c>
      <c r="J34" s="45">
        <v>20</v>
      </c>
      <c r="K34" s="45">
        <f>J34*AC34</f>
        <v>1500</v>
      </c>
      <c r="L34" s="45">
        <v>20</v>
      </c>
      <c r="M34" s="45">
        <f>L34*AC34</f>
        <v>1500</v>
      </c>
      <c r="N34" s="45">
        <v>20</v>
      </c>
      <c r="O34" s="45">
        <f>N34*AC34</f>
        <v>1500</v>
      </c>
      <c r="P34" s="45">
        <v>20</v>
      </c>
      <c r="Q34" s="45">
        <f>P34*AC34</f>
        <v>1500</v>
      </c>
      <c r="R34" s="45">
        <v>20</v>
      </c>
      <c r="S34" s="45">
        <f>R34*AC34</f>
        <v>1500</v>
      </c>
      <c r="T34" s="45">
        <v>20</v>
      </c>
      <c r="U34" s="45">
        <f>T34*AC34</f>
        <v>1500</v>
      </c>
      <c r="V34" s="45">
        <v>20</v>
      </c>
      <c r="W34" s="45">
        <f>V34*AC34</f>
        <v>1500</v>
      </c>
      <c r="X34" s="45">
        <v>20</v>
      </c>
      <c r="Y34" s="45">
        <f>X34*AC34</f>
        <v>1500</v>
      </c>
      <c r="Z34" s="45">
        <v>20</v>
      </c>
      <c r="AA34" s="45">
        <f>Z34*AC34</f>
        <v>1500</v>
      </c>
      <c r="AB34" s="46" t="s">
        <v>42</v>
      </c>
      <c r="AC34" s="5">
        <v>75</v>
      </c>
    </row>
    <row r="35" spans="1:29" x14ac:dyDescent="0.35">
      <c r="A35" s="12" t="s">
        <v>30</v>
      </c>
      <c r="B35" s="17">
        <f>D35+F35+H35+J35+L35+N35+P35+R35+T35+V35+X35+Z35</f>
        <v>50</v>
      </c>
      <c r="C35" s="21">
        <f>E35+G35+I35+K35+M35+O35+Q35+S35+U35+W35+Y35+AA35</f>
        <v>3750</v>
      </c>
      <c r="D35" s="8">
        <v>10</v>
      </c>
      <c r="E35" s="8">
        <f>D35*AC35</f>
        <v>750</v>
      </c>
      <c r="F35" s="8">
        <v>10</v>
      </c>
      <c r="G35" s="8">
        <f>F35*AC35</f>
        <v>750</v>
      </c>
      <c r="H35" s="8">
        <v>10</v>
      </c>
      <c r="I35" s="8">
        <f>H35*AC35</f>
        <v>750</v>
      </c>
      <c r="J35" s="8">
        <v>10</v>
      </c>
      <c r="K35" s="8">
        <f>J35*AC35</f>
        <v>750</v>
      </c>
      <c r="L35" s="8">
        <v>10</v>
      </c>
      <c r="M35" s="8">
        <f>L35*AC35</f>
        <v>750</v>
      </c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4"/>
      <c r="AB35" s="59" t="s">
        <v>42</v>
      </c>
      <c r="AC35" s="5">
        <v>75</v>
      </c>
    </row>
    <row r="36" spans="1:29" s="5" customFormat="1" x14ac:dyDescent="0.35">
      <c r="A36" s="6" t="s">
        <v>16</v>
      </c>
      <c r="B36" s="18">
        <f>D36+F36+H36+J36+L36+N36+P36+R36+T36+V36+X36+Z36</f>
        <v>1680</v>
      </c>
      <c r="C36" s="20">
        <f t="shared" ref="C36" si="2">E36+G36+I36+K36+M36+O36+Q36+S36+U36+W36+Y36+AA36</f>
        <v>73920</v>
      </c>
      <c r="D36" s="4">
        <v>140</v>
      </c>
      <c r="E36" s="4">
        <f>D36*AC36</f>
        <v>6160</v>
      </c>
      <c r="F36" s="4">
        <v>140</v>
      </c>
      <c r="G36" s="4">
        <f>F36*AC36</f>
        <v>6160</v>
      </c>
      <c r="H36" s="4">
        <v>140</v>
      </c>
      <c r="I36" s="4">
        <f>H36*AC36</f>
        <v>6160</v>
      </c>
      <c r="J36" s="4">
        <v>140</v>
      </c>
      <c r="K36" s="4">
        <f>J36*AC36</f>
        <v>6160</v>
      </c>
      <c r="L36" s="4">
        <v>140</v>
      </c>
      <c r="M36" s="4">
        <f>L36*AC36</f>
        <v>6160</v>
      </c>
      <c r="N36" s="4">
        <v>140</v>
      </c>
      <c r="O36" s="4">
        <f>N36*AC36</f>
        <v>6160</v>
      </c>
      <c r="P36" s="4">
        <v>140</v>
      </c>
      <c r="Q36" s="4">
        <f>P36*AC36</f>
        <v>6160</v>
      </c>
      <c r="R36" s="4">
        <v>140</v>
      </c>
      <c r="S36" s="4">
        <f>R36*AC36</f>
        <v>6160</v>
      </c>
      <c r="T36" s="4">
        <v>140</v>
      </c>
      <c r="U36" s="4">
        <f>T36*AC36</f>
        <v>6160</v>
      </c>
      <c r="V36" s="4">
        <v>140</v>
      </c>
      <c r="W36" s="4">
        <f>V36*AC36</f>
        <v>6160</v>
      </c>
      <c r="X36" s="4">
        <v>140</v>
      </c>
      <c r="Y36" s="4">
        <f>X36*AC36</f>
        <v>6160</v>
      </c>
      <c r="Z36" s="4">
        <v>140</v>
      </c>
      <c r="AA36" s="4">
        <f>Z36*AC36</f>
        <v>6160</v>
      </c>
      <c r="AB36" s="48" t="s">
        <v>43</v>
      </c>
      <c r="AC36" s="5">
        <v>44</v>
      </c>
    </row>
    <row r="37" spans="1:29" s="5" customFormat="1" x14ac:dyDescent="0.35">
      <c r="A37" s="9" t="s">
        <v>27</v>
      </c>
      <c r="B37" s="19">
        <f>D37+F37+H37+J37+L37+N37+P37+R37+T37+V37+X37+Z37</f>
        <v>380</v>
      </c>
      <c r="C37" s="22">
        <f>E37+G37+I37+K37+M37+O37+Q37+S37+U37+W37+Y37+AA37</f>
        <v>30400</v>
      </c>
      <c r="D37" s="10">
        <v>30</v>
      </c>
      <c r="E37" s="10">
        <f>D37*AC37</f>
        <v>2400</v>
      </c>
      <c r="F37" s="10">
        <v>30</v>
      </c>
      <c r="G37" s="10">
        <f>F37*AC37</f>
        <v>2400</v>
      </c>
      <c r="H37" s="10">
        <v>30</v>
      </c>
      <c r="I37" s="10">
        <f>H37*AC37</f>
        <v>2400</v>
      </c>
      <c r="J37" s="10">
        <v>30</v>
      </c>
      <c r="K37" s="10">
        <f>J37*AC37</f>
        <v>2400</v>
      </c>
      <c r="L37" s="10">
        <v>40</v>
      </c>
      <c r="M37" s="10">
        <f>L37*AC37</f>
        <v>3200</v>
      </c>
      <c r="N37" s="4">
        <v>40</v>
      </c>
      <c r="O37" s="10">
        <f>N37*AC37</f>
        <v>3200</v>
      </c>
      <c r="P37" s="10">
        <v>30</v>
      </c>
      <c r="Q37" s="10">
        <f>P37*AC37</f>
        <v>2400</v>
      </c>
      <c r="R37" s="10">
        <v>30</v>
      </c>
      <c r="S37" s="10">
        <f>AC37*R37</f>
        <v>2400</v>
      </c>
      <c r="T37" s="10">
        <v>30</v>
      </c>
      <c r="U37" s="10">
        <f>T37*AC37</f>
        <v>2400</v>
      </c>
      <c r="V37" s="10">
        <v>30</v>
      </c>
      <c r="W37" s="10">
        <f>V37*AC37</f>
        <v>2400</v>
      </c>
      <c r="X37" s="10">
        <v>30</v>
      </c>
      <c r="Y37" s="10">
        <f>X37*AC37</f>
        <v>2400</v>
      </c>
      <c r="Z37" s="10">
        <v>30</v>
      </c>
      <c r="AA37" s="4">
        <f>Z37*AC37</f>
        <v>2400</v>
      </c>
      <c r="AB37" s="48" t="s">
        <v>44</v>
      </c>
      <c r="AC37" s="5">
        <v>80</v>
      </c>
    </row>
    <row r="38" spans="1:29" s="5" customFormat="1" x14ac:dyDescent="0.35">
      <c r="A38" s="9" t="s">
        <v>20</v>
      </c>
      <c r="B38" s="19">
        <f>J38+L38</f>
        <v>10</v>
      </c>
      <c r="C38" s="22">
        <f>K38+M38</f>
        <v>1050</v>
      </c>
      <c r="D38" s="10"/>
      <c r="E38" s="10"/>
      <c r="F38" s="10"/>
      <c r="G38" s="10"/>
      <c r="H38" s="10"/>
      <c r="I38" s="10"/>
      <c r="J38" s="10"/>
      <c r="K38" s="10"/>
      <c r="L38" s="10">
        <v>10</v>
      </c>
      <c r="M38" s="10">
        <v>1050</v>
      </c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4"/>
      <c r="AB38" s="48" t="s">
        <v>45</v>
      </c>
    </row>
    <row r="39" spans="1:29" s="5" customFormat="1" x14ac:dyDescent="0.35">
      <c r="A39" s="9" t="s">
        <v>32</v>
      </c>
      <c r="B39" s="19">
        <f>J39+L39</f>
        <v>3</v>
      </c>
      <c r="C39" s="22">
        <f>K39+M39</f>
        <v>1170</v>
      </c>
      <c r="D39" s="10"/>
      <c r="E39" s="10"/>
      <c r="F39" s="10"/>
      <c r="G39" s="10"/>
      <c r="H39" s="10"/>
      <c r="I39" s="10"/>
      <c r="J39" s="10">
        <v>3</v>
      </c>
      <c r="K39" s="10">
        <v>1170</v>
      </c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4"/>
      <c r="AB39" s="48" t="s">
        <v>47</v>
      </c>
    </row>
    <row r="40" spans="1:29" x14ac:dyDescent="0.35">
      <c r="A40" s="6" t="s">
        <v>19</v>
      </c>
      <c r="B40" s="22">
        <f>H40+J40+L40</f>
        <v>15</v>
      </c>
      <c r="C40" s="22">
        <f>I40</f>
        <v>4125</v>
      </c>
      <c r="D40" s="10"/>
      <c r="E40" s="10"/>
      <c r="F40" s="10"/>
      <c r="G40" s="10"/>
      <c r="H40" s="10">
        <v>15</v>
      </c>
      <c r="I40" s="10">
        <f>H40*AC40</f>
        <v>4125</v>
      </c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65" t="s">
        <v>46</v>
      </c>
      <c r="AC40" s="1">
        <v>275</v>
      </c>
    </row>
    <row r="41" spans="1:29" ht="18.600000000000001" thickBot="1" x14ac:dyDescent="0.4">
      <c r="A41" s="67" t="s">
        <v>51</v>
      </c>
      <c r="B41" s="68"/>
      <c r="C41" s="69">
        <f>SUM(C34:C40)</f>
        <v>132415</v>
      </c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70"/>
    </row>
    <row r="44" spans="1:29" ht="75" customHeight="1" x14ac:dyDescent="0.35"/>
    <row r="45" spans="1:29" ht="23.4" thickBot="1" x14ac:dyDescent="0.45">
      <c r="D45" s="100" t="s">
        <v>24</v>
      </c>
      <c r="E45" s="100"/>
      <c r="F45" s="100"/>
      <c r="G45" s="100"/>
      <c r="H45" s="25"/>
      <c r="I45" s="98"/>
      <c r="J45" s="99"/>
      <c r="K45" s="26" t="s">
        <v>25</v>
      </c>
      <c r="L45" s="25"/>
      <c r="M45" s="25"/>
    </row>
  </sheetData>
  <mergeCells count="27">
    <mergeCell ref="I45:J45"/>
    <mergeCell ref="D45:G45"/>
    <mergeCell ref="A3:AB3"/>
    <mergeCell ref="A5:A6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B6"/>
    <mergeCell ref="A7:AB7"/>
    <mergeCell ref="D41:I41"/>
    <mergeCell ref="J41:O41"/>
    <mergeCell ref="P41:U41"/>
    <mergeCell ref="V41:AA41"/>
    <mergeCell ref="B15:AB15"/>
    <mergeCell ref="B8:AB8"/>
    <mergeCell ref="B24:AB24"/>
    <mergeCell ref="B33:AB33"/>
  </mergeCells>
  <printOptions horizontalCentered="1"/>
  <pageMargins left="0.39370078740157483" right="0.39370078740157483" top="0.39370078740157483" bottom="0.39370078740157483" header="0" footer="0.31496062992125984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ПММ</vt:lpstr>
      <vt:lpstr>ПММ!Область_друку</vt:lpstr>
    </vt:vector>
  </TitlesOfParts>
  <Company>Private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2026-06-23T12:01:55Z</cp:lastPrinted>
  <dcterms:created xsi:type="dcterms:W3CDTF">2018-11-29T09:33:58Z</dcterms:created>
  <dcterms:modified xsi:type="dcterms:W3CDTF">2026-08-17T18:49:06Z</dcterms:modified>
</cp:coreProperties>
</file>