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Рішення сесій 2020 рік на 2024 рік\сімдесят четверта сесія від 20.08.2026\Рішення\"/>
    </mc:Choice>
  </mc:AlternateContent>
  <bookViews>
    <workbookView xWindow="-108" yWindow="-108" windowWidth="23256" windowHeight="12456"/>
  </bookViews>
  <sheets>
    <sheet name="формат 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9" i="1" l="1"/>
  <c r="E29" i="1"/>
  <c r="E56" i="1"/>
  <c r="E51" i="1"/>
  <c r="E46" i="1" l="1"/>
  <c r="E45" i="1"/>
  <c r="E53" i="1"/>
  <c r="E52" i="1"/>
  <c r="E35" i="1" l="1"/>
  <c r="E50" i="1"/>
  <c r="E42" i="1" l="1"/>
  <c r="E48" i="1" l="1"/>
  <c r="E14" i="1" l="1"/>
  <c r="E13" i="1" l="1"/>
  <c r="E24" i="1" l="1"/>
  <c r="E23" i="1" s="1"/>
  <c r="E15" i="1" l="1"/>
  <c r="E11" i="1" s="1"/>
  <c r="E19" i="1" s="1"/>
  <c r="E34" i="1" l="1"/>
  <c r="E44" i="1"/>
  <c r="E43" i="1"/>
  <c r="E37" i="1"/>
  <c r="E36" i="1" s="1"/>
  <c r="E33" i="1"/>
  <c r="E32" i="1" s="1"/>
  <c r="E22" i="1" l="1"/>
  <c r="E54" i="1" l="1"/>
  <c r="E40" i="1" l="1"/>
  <c r="E39" i="1"/>
  <c r="E41" i="1"/>
  <c r="E27" i="1"/>
  <c r="E26" i="1"/>
  <c r="E25" i="1" l="1"/>
  <c r="E38" i="1"/>
  <c r="E30" i="1" s="1"/>
  <c r="E18" i="1"/>
  <c r="E10" i="1" s="1"/>
  <c r="E20" i="1" l="1"/>
  <c r="E8" i="1" s="1"/>
</calcChain>
</file>

<file path=xl/sharedStrings.xml><?xml version="1.0" encoding="utf-8"?>
<sst xmlns="http://schemas.openxmlformats.org/spreadsheetml/2006/main" count="78" uniqueCount="76">
  <si>
    <t>КОД КЕКВ</t>
  </si>
  <si>
    <t>Найменування</t>
  </si>
  <si>
    <t>Кількість</t>
  </si>
  <si>
    <t>Середня ціна за одиницю</t>
  </si>
  <si>
    <t>Сума, грн</t>
  </si>
  <si>
    <t>у тому числі:</t>
  </si>
  <si>
    <t>КЕКВ - 2100</t>
  </si>
  <si>
    <r>
      <rPr>
        <b/>
        <sz val="14"/>
        <color theme="1"/>
        <rFont val="Times New Roman"/>
        <family val="1"/>
        <charset val="204"/>
      </rPr>
      <t>"Оплата праці і нарахування на заробітну плату", всього</t>
    </r>
    <r>
      <rPr>
        <sz val="14"/>
        <color theme="1"/>
        <rFont val="Times New Roman"/>
        <family val="1"/>
        <charset val="204"/>
      </rPr>
      <t xml:space="preserve"> </t>
    </r>
  </si>
  <si>
    <t>КЕКВ - 2110</t>
  </si>
  <si>
    <r>
      <rPr>
        <b/>
        <sz val="14"/>
        <color theme="1"/>
        <rFont val="Times New Roman"/>
        <family val="1"/>
        <charset val="204"/>
      </rPr>
      <t>"Оплата праці працівників бюджетних установ", всього</t>
    </r>
    <r>
      <rPr>
        <sz val="14"/>
        <color theme="1"/>
        <rFont val="Times New Roman"/>
        <family val="1"/>
        <charset val="204"/>
      </rPr>
      <t xml:space="preserve"> </t>
    </r>
  </si>
  <si>
    <t xml:space="preserve">у тому числі по: </t>
  </si>
  <si>
    <t xml:space="preserve">КЕКВ - 2120 </t>
  </si>
  <si>
    <t>"Нарахування на оплату праці", всього</t>
  </si>
  <si>
    <t>КЕКВ - 2200</t>
  </si>
  <si>
    <t>"Використання товарів і послуг", всього</t>
  </si>
  <si>
    <t xml:space="preserve">КЕКВ - 2210 </t>
  </si>
  <si>
    <t xml:space="preserve"> КЕКВ - 2220</t>
  </si>
  <si>
    <t>Медикаменти та перев’язувальні матеріали, всього</t>
  </si>
  <si>
    <t>КЕКВ - 2240</t>
  </si>
  <si>
    <t>Оплата послуг ( окрім комунальних), всього</t>
  </si>
  <si>
    <t xml:space="preserve">у тому числі : </t>
  </si>
  <si>
    <t xml:space="preserve">підтримка програмного забезпечення </t>
  </si>
  <si>
    <t>0112113</t>
  </si>
  <si>
    <t>Первинна медико-санітарна допомога населенню, що надається амбулаторно-поліклінічними закладами(відділеннями)</t>
  </si>
  <si>
    <t>ВИДАТКИ - усього</t>
  </si>
  <si>
    <t>туберкулін</t>
  </si>
  <si>
    <t>КНП  Миколаївської сільської ради "Амбулаторії загальної практики сімейної медмцини с.Постольне"</t>
  </si>
  <si>
    <t>Соціальне забезпечення</t>
  </si>
  <si>
    <t>КЕКВ - 2270</t>
  </si>
  <si>
    <t xml:space="preserve">Оплата комунальних послуг та енергоносіїв, всього </t>
  </si>
  <si>
    <t xml:space="preserve">у тому числі: </t>
  </si>
  <si>
    <t xml:space="preserve"> КЕКВ - 2273</t>
  </si>
  <si>
    <t xml:space="preserve"> КЕКВ - 2274</t>
  </si>
  <si>
    <t>поновлення програми М.Док</t>
  </si>
  <si>
    <t>Таблиця 4</t>
  </si>
  <si>
    <t>до пояснювальної записки</t>
  </si>
  <si>
    <t>Інші виплати населенню- відшкодування за медикаменти по пільговим рецептах</t>
  </si>
  <si>
    <t>КЕКВ-2700</t>
  </si>
  <si>
    <t>КЕКВ 2730</t>
  </si>
  <si>
    <t>витрати на користування МІС</t>
  </si>
  <si>
    <t xml:space="preserve">преміювання </t>
  </si>
  <si>
    <t xml:space="preserve">нарахуванна 22% </t>
  </si>
  <si>
    <t>вироби медичного призначення для боротьби з COVID-19</t>
  </si>
  <si>
    <t>страхування автомобіля</t>
  </si>
  <si>
    <t xml:space="preserve">надбавка за напруженість та складність  </t>
  </si>
  <si>
    <t>Розрахунок видатків до  проєкту фінансового плану</t>
  </si>
  <si>
    <t>Витрати на придбання предметів, матеріалів, обладнання та комплектуючих разом</t>
  </si>
  <si>
    <t xml:space="preserve">Паливно-мастильні матеріали разом </t>
  </si>
  <si>
    <t>обслуговування програмного забезпечення ІПК" Місцевий бюджет"</t>
  </si>
  <si>
    <t>Витрати на страхові послуги, разом в т.ч.:</t>
  </si>
  <si>
    <t>Витрати ремонт та обслуговування медичного обладнання, оргтехніки</t>
  </si>
  <si>
    <t>Витрати на придбання та супровід програмного забезпечення в т.ч.</t>
  </si>
  <si>
    <t>Витрати, що здійснюються для підтримання об’єкта в робочому стані (ремонт будівель та споруд, проведення технічного огляду, нагляду, обслуговування тощо)</t>
  </si>
  <si>
    <t xml:space="preserve">дератизація та дезинсекція 1 раз на квартал </t>
  </si>
  <si>
    <t>Головний лікар_____________________________________Роман БІЛІНСЬКИЙ</t>
  </si>
  <si>
    <t>Головний бухгалтер_________________________________Валентина ПІВНЬОВА</t>
  </si>
  <si>
    <t>матеріальна допомога на оздоровлення</t>
  </si>
  <si>
    <t>премія до професійного  свята</t>
  </si>
  <si>
    <t>медикаменти та перев’язувальні матеріали згідно розрахунку  (список  додається)</t>
  </si>
  <si>
    <t>технічне обслуговування  обладнання топкових та обслуговування систем газопостачання 1 раз на півріччя</t>
  </si>
  <si>
    <r>
      <rPr>
        <b/>
        <sz val="12"/>
        <color theme="1"/>
        <rFont val="Times New Roman"/>
        <family val="1"/>
        <charset val="204"/>
      </rPr>
      <t>Витрати на ремонт автомобіля</t>
    </r>
    <r>
      <rPr>
        <sz val="12"/>
        <color theme="1"/>
        <rFont val="Times New Roman"/>
        <family val="1"/>
        <charset val="204"/>
      </rPr>
      <t xml:space="preserve"> </t>
    </r>
  </si>
  <si>
    <t xml:space="preserve">на 2027 рік </t>
  </si>
  <si>
    <t>пновлення програми МЕДСТАТ</t>
  </si>
  <si>
    <t xml:space="preserve"> </t>
  </si>
  <si>
    <t>КЕКВ 2271</t>
  </si>
  <si>
    <t>витрати на водопостачання та водовідведення</t>
  </si>
  <si>
    <t xml:space="preserve">оплата за оренду приміщення </t>
  </si>
  <si>
    <t xml:space="preserve"> КЕКВ - 2272</t>
  </si>
  <si>
    <t>посадовий оклад9 дез.засоби)</t>
  </si>
  <si>
    <t xml:space="preserve"> Оплата за  тепло (кількість *ціна)-10 м-ц</t>
  </si>
  <si>
    <t xml:space="preserve"> Оплата електроенергії (кількість *ціна)-10 м-ц</t>
  </si>
  <si>
    <t xml:space="preserve"> Оплата природного газу (кількість *ціна)-10 м-ц</t>
  </si>
  <si>
    <t>Бензин 124л  на місяць*10м-ц</t>
  </si>
  <si>
    <t>підгузки дорослі  1 чол.х2 уп.в місяць*10 м-ц</t>
  </si>
  <si>
    <t>Витрати на вивезення відходів</t>
  </si>
  <si>
    <t>заправка картриджів 1 раз на 2 міс.х 3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</si>
</sst>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rgb="FF002060"/>
      <name val="Times New Roman"/>
      <family val="1"/>
      <charset val="204"/>
    </font>
    <font>
      <sz val="10"/>
      <name val="Arial Cyr"/>
      <charset val="204"/>
    </font>
    <font>
      <b/>
      <i/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6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70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horizontal="center"/>
    </xf>
    <xf numFmtId="2" fontId="3" fillId="0" borderId="0" xfId="0" applyNumberFormat="1" applyFont="1"/>
    <xf numFmtId="49" fontId="4" fillId="0" borderId="1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0" fontId="1" fillId="0" borderId="5" xfId="0" applyFont="1" applyBorder="1"/>
    <xf numFmtId="0" fontId="6" fillId="0" borderId="7" xfId="0" applyFont="1" applyBorder="1"/>
    <xf numFmtId="0" fontId="7" fillId="0" borderId="8" xfId="0" applyFont="1" applyBorder="1" applyAlignment="1">
      <alignment horizontal="right"/>
    </xf>
    <xf numFmtId="0" fontId="6" fillId="2" borderId="9" xfId="0" applyFont="1" applyFill="1" applyBorder="1"/>
    <xf numFmtId="0" fontId="1" fillId="2" borderId="9" xfId="0" applyFont="1" applyFill="1" applyBorder="1"/>
    <xf numFmtId="0" fontId="6" fillId="3" borderId="9" xfId="0" applyFont="1" applyFill="1" applyBorder="1"/>
    <xf numFmtId="0" fontId="1" fillId="3" borderId="9" xfId="0" applyFont="1" applyFill="1" applyBorder="1"/>
    <xf numFmtId="0" fontId="6" fillId="0" borderId="9" xfId="0" applyFont="1" applyBorder="1"/>
    <xf numFmtId="0" fontId="1" fillId="0" borderId="9" xfId="0" applyFont="1" applyBorder="1"/>
    <xf numFmtId="0" fontId="7" fillId="0" borderId="9" xfId="0" applyFont="1" applyBorder="1"/>
    <xf numFmtId="0" fontId="7" fillId="3" borderId="8" xfId="0" applyFont="1" applyFill="1" applyBorder="1" applyAlignment="1">
      <alignment horizontal="right"/>
    </xf>
    <xf numFmtId="0" fontId="3" fillId="2" borderId="9" xfId="0" applyFont="1" applyFill="1" applyBorder="1"/>
    <xf numFmtId="0" fontId="7" fillId="2" borderId="9" xfId="0" applyFont="1" applyFill="1" applyBorder="1"/>
    <xf numFmtId="0" fontId="8" fillId="0" borderId="9" xfId="0" applyFont="1" applyBorder="1" applyAlignment="1">
      <alignment horizontal="left" wrapText="1" shrinkToFit="1"/>
    </xf>
    <xf numFmtId="49" fontId="4" fillId="0" borderId="0" xfId="0" applyNumberFormat="1" applyFont="1" applyAlignment="1">
      <alignment horizontal="center" vertical="center"/>
    </xf>
    <xf numFmtId="2" fontId="1" fillId="0" borderId="9" xfId="0" applyNumberFormat="1" applyFont="1" applyBorder="1"/>
    <xf numFmtId="2" fontId="7" fillId="0" borderId="9" xfId="0" applyNumberFormat="1" applyFont="1" applyBorder="1"/>
    <xf numFmtId="0" fontId="9" fillId="0" borderId="0" xfId="0" applyFont="1"/>
    <xf numFmtId="2" fontId="1" fillId="2" borderId="9" xfId="0" applyNumberFormat="1" applyFont="1" applyFill="1" applyBorder="1"/>
    <xf numFmtId="2" fontId="11" fillId="3" borderId="9" xfId="1" applyNumberFormat="1" applyFont="1" applyFill="1" applyBorder="1"/>
    <xf numFmtId="2" fontId="12" fillId="3" borderId="9" xfId="0" applyNumberFormat="1" applyFont="1" applyFill="1" applyBorder="1" applyAlignment="1">
      <alignment wrapText="1"/>
    </xf>
    <xf numFmtId="0" fontId="12" fillId="3" borderId="9" xfId="0" applyFont="1" applyFill="1" applyBorder="1" applyAlignment="1">
      <alignment wrapText="1"/>
    </xf>
    <xf numFmtId="2" fontId="7" fillId="2" borderId="9" xfId="0" applyNumberFormat="1" applyFont="1" applyFill="1" applyBorder="1"/>
    <xf numFmtId="0" fontId="5" fillId="2" borderId="9" xfId="0" applyFont="1" applyFill="1" applyBorder="1" applyAlignment="1">
      <alignment horizontal="left" wrapText="1" shrinkToFit="1"/>
    </xf>
    <xf numFmtId="2" fontId="13" fillId="0" borderId="0" xfId="0" applyNumberFormat="1" applyFont="1" applyAlignment="1">
      <alignment horizontal="left" vertical="justify" wrapText="1"/>
    </xf>
    <xf numFmtId="0" fontId="14" fillId="3" borderId="9" xfId="0" applyFont="1" applyFill="1" applyBorder="1"/>
    <xf numFmtId="2" fontId="14" fillId="3" borderId="9" xfId="0" applyNumberFormat="1" applyFont="1" applyFill="1" applyBorder="1"/>
    <xf numFmtId="0" fontId="14" fillId="3" borderId="9" xfId="0" applyFont="1" applyFill="1" applyBorder="1" applyAlignment="1">
      <alignment horizontal="left" vertical="justify" wrapText="1"/>
    </xf>
    <xf numFmtId="0" fontId="16" fillId="3" borderId="9" xfId="0" applyFont="1" applyFill="1" applyBorder="1"/>
    <xf numFmtId="0" fontId="15" fillId="3" borderId="9" xfId="0" applyFont="1" applyFill="1" applyBorder="1"/>
    <xf numFmtId="0" fontId="15" fillId="0" borderId="9" xfId="0" applyFont="1" applyBorder="1"/>
    <xf numFmtId="2" fontId="15" fillId="0" borderId="9" xfId="0" applyNumberFormat="1" applyFont="1" applyBorder="1"/>
    <xf numFmtId="0" fontId="15" fillId="3" borderId="9" xfId="0" applyFont="1" applyFill="1" applyBorder="1" applyAlignment="1">
      <alignment horizontal="left" vertical="justify" wrapText="1"/>
    </xf>
    <xf numFmtId="2" fontId="14" fillId="0" borderId="9" xfId="0" applyNumberFormat="1" applyFont="1" applyBorder="1"/>
    <xf numFmtId="0" fontId="17" fillId="3" borderId="8" xfId="0" applyFont="1" applyFill="1" applyBorder="1" applyAlignment="1">
      <alignment horizontal="left" vertical="center" wrapText="1"/>
    </xf>
    <xf numFmtId="0" fontId="1" fillId="0" borderId="9" xfId="0" applyFont="1" applyBorder="1" applyAlignment="1">
      <alignment horizontal="left" vertical="justify" wrapText="1"/>
    </xf>
    <xf numFmtId="4" fontId="6" fillId="0" borderId="6" xfId="0" applyNumberFormat="1" applyFont="1" applyBorder="1" applyAlignment="1">
      <alignment horizontal="right" vertical="justify" wrapText="1"/>
    </xf>
    <xf numFmtId="4" fontId="6" fillId="0" borderId="9" xfId="0" applyNumberFormat="1" applyFont="1" applyBorder="1" applyAlignment="1">
      <alignment horizontal="right" vertical="justify" wrapText="1"/>
    </xf>
    <xf numFmtId="4" fontId="6" fillId="2" borderId="9" xfId="0" applyNumberFormat="1" applyFont="1" applyFill="1" applyBorder="1" applyAlignment="1">
      <alignment horizontal="right" vertical="justify" wrapText="1"/>
    </xf>
    <xf numFmtId="4" fontId="6" fillId="3" borderId="9" xfId="0" applyNumberFormat="1" applyFont="1" applyFill="1" applyBorder="1" applyAlignment="1">
      <alignment horizontal="right" vertical="justify" wrapText="1"/>
    </xf>
    <xf numFmtId="4" fontId="15" fillId="0" borderId="9" xfId="0" applyNumberFormat="1" applyFont="1" applyBorder="1" applyAlignment="1">
      <alignment horizontal="right" vertical="justify" wrapText="1"/>
    </xf>
    <xf numFmtId="0" fontId="1" fillId="0" borderId="9" xfId="0" applyFont="1" applyBorder="1" applyAlignment="1">
      <alignment horizontal="right" vertical="justify" wrapText="1"/>
    </xf>
    <xf numFmtId="4" fontId="16" fillId="3" borderId="9" xfId="0" applyNumberFormat="1" applyFont="1" applyFill="1" applyBorder="1" applyAlignment="1">
      <alignment horizontal="right" vertical="justify" wrapText="1"/>
    </xf>
    <xf numFmtId="4" fontId="16" fillId="0" borderId="9" xfId="0" applyNumberFormat="1" applyFont="1" applyBorder="1" applyAlignment="1">
      <alignment horizontal="right" vertical="justify" wrapText="1"/>
    </xf>
    <xf numFmtId="4" fontId="1" fillId="0" borderId="9" xfId="0" applyNumberFormat="1" applyFont="1" applyBorder="1" applyAlignment="1">
      <alignment horizontal="right" vertical="justify" wrapText="1"/>
    </xf>
    <xf numFmtId="4" fontId="15" fillId="0" borderId="9" xfId="0" applyNumberFormat="1" applyFont="1" applyBorder="1" applyAlignment="1">
      <alignment horizontal="right" wrapText="1"/>
    </xf>
    <xf numFmtId="4" fontId="1" fillId="0" borderId="0" xfId="0" applyNumberFormat="1" applyFont="1"/>
    <xf numFmtId="0" fontId="5" fillId="0" borderId="0" xfId="0" applyFont="1"/>
    <xf numFmtId="0" fontId="15" fillId="3" borderId="9" xfId="0" applyFont="1" applyFill="1" applyBorder="1" applyAlignment="1">
      <alignment horizontal="left" vertical="center" wrapText="1"/>
    </xf>
    <xf numFmtId="0" fontId="18" fillId="3" borderId="10" xfId="0" applyFont="1" applyFill="1" applyBorder="1" applyAlignment="1">
      <alignment horizontal="left" vertical="center" wrapText="1"/>
    </xf>
    <xf numFmtId="2" fontId="6" fillId="3" borderId="9" xfId="0" applyNumberFormat="1" applyFont="1" applyFill="1" applyBorder="1"/>
    <xf numFmtId="4" fontId="15" fillId="0" borderId="9" xfId="0" applyNumberFormat="1" applyFont="1" applyBorder="1"/>
    <xf numFmtId="0" fontId="15" fillId="0" borderId="9" xfId="0" applyFont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15" fillId="3" borderId="9" xfId="0" applyFont="1" applyFill="1" applyBorder="1" applyAlignment="1">
      <alignment horizontal="center"/>
    </xf>
    <xf numFmtId="0" fontId="15" fillId="0" borderId="9" xfId="0" applyFont="1" applyBorder="1" applyAlignment="1">
      <alignment horizontal="center" vertical="justify" wrapText="1"/>
    </xf>
    <xf numFmtId="0" fontId="16" fillId="3" borderId="9" xfId="0" applyFont="1" applyFill="1" applyBorder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9" fillId="3" borderId="10" xfId="0" applyFont="1" applyFill="1" applyBorder="1" applyAlignment="1">
      <alignment horizontal="left" vertical="center" wrapText="1"/>
    </xf>
    <xf numFmtId="0" fontId="15" fillId="3" borderId="8" xfId="0" applyFont="1" applyFill="1" applyBorder="1"/>
    <xf numFmtId="2" fontId="5" fillId="0" borderId="0" xfId="0" applyNumberFormat="1" applyFont="1" applyAlignment="1">
      <alignment horizontal="left" vertical="center" wrapText="1"/>
    </xf>
    <xf numFmtId="0" fontId="6" fillId="0" borderId="4" xfId="0" applyFont="1" applyBorder="1"/>
    <xf numFmtId="0" fontId="1" fillId="0" borderId="5" xfId="0" applyFont="1" applyBorder="1"/>
  </cellXfs>
  <cellStyles count="2">
    <cellStyle name="Звичайний" xfId="0" builtinId="0"/>
    <cellStyle name="Обычный_розрахунки 070201 201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tabSelected="1" topLeftCell="B25" zoomScale="80" zoomScaleNormal="80" workbookViewId="0">
      <selection activeCell="E34" sqref="E34"/>
    </sheetView>
  </sheetViews>
  <sheetFormatPr defaultColWidth="9.109375" defaultRowHeight="18" x14ac:dyDescent="0.35"/>
  <cols>
    <col min="1" max="1" width="17.5546875" style="1" customWidth="1"/>
    <col min="2" max="2" width="79.5546875" style="1" customWidth="1"/>
    <col min="3" max="3" width="13.44140625" style="1" customWidth="1"/>
    <col min="4" max="4" width="14.33203125" style="1" customWidth="1"/>
    <col min="5" max="5" width="22.6640625" style="1" customWidth="1"/>
    <col min="6" max="6" width="6.109375" style="1" customWidth="1"/>
    <col min="7" max="7" width="14" style="1" customWidth="1"/>
    <col min="8" max="8" width="2.6640625" style="1" customWidth="1"/>
    <col min="9" max="9" width="7.33203125" style="1" customWidth="1"/>
    <col min="10" max="16384" width="9.109375" style="1"/>
  </cols>
  <sheetData>
    <row r="1" spans="1:8" x14ac:dyDescent="0.35">
      <c r="E1" s="1" t="s">
        <v>34</v>
      </c>
    </row>
    <row r="2" spans="1:8" x14ac:dyDescent="0.35">
      <c r="D2" s="1" t="s">
        <v>35</v>
      </c>
    </row>
    <row r="3" spans="1:8" ht="20.399999999999999" x14ac:dyDescent="0.35">
      <c r="B3" s="2" t="s">
        <v>45</v>
      </c>
      <c r="C3" s="2"/>
      <c r="D3" s="2"/>
      <c r="E3" s="3"/>
      <c r="F3" s="3"/>
      <c r="G3" s="3"/>
      <c r="H3" s="3"/>
    </row>
    <row r="4" spans="1:8" ht="45.75" customHeight="1" x14ac:dyDescent="0.35">
      <c r="B4" s="31" t="s">
        <v>26</v>
      </c>
      <c r="C4" s="2"/>
      <c r="D4" s="2"/>
      <c r="E4" s="3"/>
      <c r="F4" s="3"/>
      <c r="G4" s="3"/>
      <c r="H4" s="3"/>
    </row>
    <row r="5" spans="1:8" ht="20.399999999999999" x14ac:dyDescent="0.35">
      <c r="B5" s="2" t="s">
        <v>61</v>
      </c>
      <c r="C5" s="2"/>
      <c r="D5" s="2"/>
      <c r="E5" s="3"/>
      <c r="F5" s="3"/>
      <c r="G5" s="3"/>
      <c r="H5" s="3"/>
    </row>
    <row r="6" spans="1:8" ht="33" customHeight="1" thickBot="1" x14ac:dyDescent="0.4">
      <c r="A6" s="21" t="s">
        <v>22</v>
      </c>
      <c r="B6" s="67" t="s">
        <v>23</v>
      </c>
      <c r="C6" s="67"/>
      <c r="D6" s="67"/>
      <c r="E6" s="67"/>
      <c r="F6" s="3"/>
      <c r="G6" s="3"/>
      <c r="H6" s="3"/>
    </row>
    <row r="7" spans="1:8" ht="55.5" customHeight="1" thickBot="1" x14ac:dyDescent="0.4">
      <c r="A7" s="4" t="s">
        <v>0</v>
      </c>
      <c r="B7" s="5" t="s">
        <v>1</v>
      </c>
      <c r="C7" s="5" t="s">
        <v>2</v>
      </c>
      <c r="D7" s="5" t="s">
        <v>3</v>
      </c>
      <c r="E7" s="6" t="s">
        <v>4</v>
      </c>
      <c r="F7" s="3"/>
      <c r="G7" s="3"/>
      <c r="H7" s="3"/>
    </row>
    <row r="8" spans="1:8" x14ac:dyDescent="0.35">
      <c r="A8" s="68" t="s">
        <v>24</v>
      </c>
      <c r="B8" s="69"/>
      <c r="C8" s="7"/>
      <c r="D8" s="7"/>
      <c r="E8" s="43">
        <f>E10+E20+E54+0.01</f>
        <v>1500000.0027900001</v>
      </c>
      <c r="H8" s="53"/>
    </row>
    <row r="9" spans="1:8" x14ac:dyDescent="0.35">
      <c r="A9" s="8"/>
      <c r="B9" s="9" t="s">
        <v>5</v>
      </c>
      <c r="C9" s="9"/>
      <c r="D9" s="9"/>
      <c r="E9" s="44"/>
    </row>
    <row r="10" spans="1:8" x14ac:dyDescent="0.35">
      <c r="A10" s="10" t="s">
        <v>6</v>
      </c>
      <c r="B10" s="11" t="s">
        <v>7</v>
      </c>
      <c r="C10" s="11"/>
      <c r="D10" s="11"/>
      <c r="E10" s="45">
        <f>E11+E18</f>
        <v>954260</v>
      </c>
    </row>
    <row r="11" spans="1:8" x14ac:dyDescent="0.35">
      <c r="A11" s="12" t="s">
        <v>8</v>
      </c>
      <c r="B11" s="13" t="s">
        <v>9</v>
      </c>
      <c r="C11" s="13"/>
      <c r="D11" s="13"/>
      <c r="E11" s="46">
        <f>E14+E15+E16+E17+E13</f>
        <v>782180</v>
      </c>
    </row>
    <row r="12" spans="1:8" x14ac:dyDescent="0.35">
      <c r="A12" s="14"/>
      <c r="B12" s="9" t="s">
        <v>10</v>
      </c>
      <c r="C12" s="15"/>
      <c r="D12" s="15"/>
      <c r="E12" s="44"/>
    </row>
    <row r="13" spans="1:8" x14ac:dyDescent="0.35">
      <c r="A13" s="14"/>
      <c r="B13" s="37" t="s">
        <v>68</v>
      </c>
      <c r="C13" s="64">
        <v>12</v>
      </c>
      <c r="D13" s="22">
        <v>950</v>
      </c>
      <c r="E13" s="44">
        <f>C13*D13</f>
        <v>11400</v>
      </c>
    </row>
    <row r="14" spans="1:8" x14ac:dyDescent="0.35">
      <c r="A14" s="15"/>
      <c r="B14" s="37" t="s">
        <v>44</v>
      </c>
      <c r="C14" s="59">
        <v>10</v>
      </c>
      <c r="D14" s="58">
        <v>30896</v>
      </c>
      <c r="E14" s="47">
        <f>C14*D14</f>
        <v>308960</v>
      </c>
    </row>
    <row r="15" spans="1:8" x14ac:dyDescent="0.35">
      <c r="A15" s="15"/>
      <c r="B15" s="37" t="s">
        <v>40</v>
      </c>
      <c r="C15" s="59">
        <v>10</v>
      </c>
      <c r="D15" s="58">
        <v>46182</v>
      </c>
      <c r="E15" s="47">
        <f>C15*D15</f>
        <v>461820</v>
      </c>
    </row>
    <row r="16" spans="1:8" x14ac:dyDescent="0.35">
      <c r="A16" s="15"/>
      <c r="B16" s="37" t="s">
        <v>56</v>
      </c>
      <c r="C16" s="59">
        <v>0</v>
      </c>
      <c r="D16" s="58">
        <v>87492</v>
      </c>
      <c r="E16" s="47">
        <v>0</v>
      </c>
    </row>
    <row r="17" spans="1:5" x14ac:dyDescent="0.35">
      <c r="A17" s="15"/>
      <c r="B17" s="37" t="s">
        <v>57</v>
      </c>
      <c r="C17" s="59">
        <v>0</v>
      </c>
      <c r="D17" s="58">
        <v>87492</v>
      </c>
      <c r="E17" s="47">
        <v>0</v>
      </c>
    </row>
    <row r="18" spans="1:5" x14ac:dyDescent="0.35">
      <c r="A18" s="12" t="s">
        <v>11</v>
      </c>
      <c r="B18" s="12" t="s">
        <v>12</v>
      </c>
      <c r="C18" s="60"/>
      <c r="D18" s="57"/>
      <c r="E18" s="46">
        <f>E19</f>
        <v>172080</v>
      </c>
    </row>
    <row r="19" spans="1:5" x14ac:dyDescent="0.35">
      <c r="A19" s="15"/>
      <c r="B19" s="13" t="s">
        <v>41</v>
      </c>
      <c r="C19" s="59">
        <v>0</v>
      </c>
      <c r="D19" s="37"/>
      <c r="E19" s="47">
        <f>E11*22/100+0.4</f>
        <v>172080</v>
      </c>
    </row>
    <row r="20" spans="1:5" x14ac:dyDescent="0.35">
      <c r="A20" s="10" t="s">
        <v>13</v>
      </c>
      <c r="B20" s="10" t="s">
        <v>14</v>
      </c>
      <c r="C20" s="10"/>
      <c r="D20" s="10"/>
      <c r="E20" s="45">
        <f>E22+E25+E30+E48</f>
        <v>465597.99679</v>
      </c>
    </row>
    <row r="21" spans="1:5" x14ac:dyDescent="0.35">
      <c r="A21" s="15"/>
      <c r="B21" s="9" t="s">
        <v>5</v>
      </c>
      <c r="C21" s="15"/>
      <c r="D21" s="15"/>
      <c r="E21" s="48"/>
    </row>
    <row r="22" spans="1:5" x14ac:dyDescent="0.35">
      <c r="A22" s="10" t="s">
        <v>15</v>
      </c>
      <c r="B22" s="10" t="s">
        <v>46</v>
      </c>
      <c r="C22" s="18"/>
      <c r="D22" s="18"/>
      <c r="E22" s="45">
        <f>E23</f>
        <v>99200</v>
      </c>
    </row>
    <row r="23" spans="1:5" x14ac:dyDescent="0.35">
      <c r="A23" s="13"/>
      <c r="B23" s="35" t="s">
        <v>47</v>
      </c>
      <c r="C23" s="32"/>
      <c r="D23" s="33"/>
      <c r="E23" s="49">
        <f>E24</f>
        <v>99200</v>
      </c>
    </row>
    <row r="24" spans="1:5" x14ac:dyDescent="0.35">
      <c r="A24" s="13"/>
      <c r="B24" s="34" t="s">
        <v>72</v>
      </c>
      <c r="C24" s="32">
        <v>1240</v>
      </c>
      <c r="D24" s="33">
        <v>80</v>
      </c>
      <c r="E24" s="49">
        <f>C24*D24</f>
        <v>99200</v>
      </c>
    </row>
    <row r="25" spans="1:5" customFormat="1" ht="20.25" customHeight="1" x14ac:dyDescent="0.3">
      <c r="A25" s="10" t="s">
        <v>16</v>
      </c>
      <c r="B25" s="10" t="s">
        <v>17</v>
      </c>
      <c r="C25" s="10"/>
      <c r="D25" s="10" t="s">
        <v>63</v>
      </c>
      <c r="E25" s="45">
        <f>E26+E29+E27+E28</f>
        <v>92614</v>
      </c>
    </row>
    <row r="26" spans="1:5" customFormat="1" ht="20.25" customHeight="1" x14ac:dyDescent="0.3">
      <c r="A26" s="12"/>
      <c r="B26" s="35" t="s">
        <v>25</v>
      </c>
      <c r="C26" s="59">
        <v>10</v>
      </c>
      <c r="D26" s="38">
        <v>480</v>
      </c>
      <c r="E26" s="47">
        <f>C26*D26</f>
        <v>4800</v>
      </c>
    </row>
    <row r="27" spans="1:5" customFormat="1" ht="20.25" customHeight="1" x14ac:dyDescent="0.3">
      <c r="A27" s="12"/>
      <c r="B27" s="36" t="s">
        <v>73</v>
      </c>
      <c r="C27" s="59">
        <v>20</v>
      </c>
      <c r="D27" s="38">
        <v>850</v>
      </c>
      <c r="E27" s="47">
        <f>C27*D27</f>
        <v>17000</v>
      </c>
    </row>
    <row r="28" spans="1:5" customFormat="1" ht="20.25" customHeight="1" x14ac:dyDescent="0.3">
      <c r="A28" s="12"/>
      <c r="B28" s="36" t="s">
        <v>42</v>
      </c>
      <c r="C28" s="59"/>
      <c r="D28" s="58"/>
      <c r="E28" s="47">
        <v>4000</v>
      </c>
    </row>
    <row r="29" spans="1:5" customFormat="1" ht="33" customHeight="1" x14ac:dyDescent="0.3">
      <c r="A29" s="12"/>
      <c r="B29" s="39" t="s">
        <v>58</v>
      </c>
      <c r="C29" s="62">
        <v>10</v>
      </c>
      <c r="D29" s="47">
        <f>6681.405</f>
        <v>6681.4049999999997</v>
      </c>
      <c r="E29" s="47">
        <f>C29*D29-0.05</f>
        <v>66814</v>
      </c>
    </row>
    <row r="30" spans="1:5" x14ac:dyDescent="0.35">
      <c r="A30" s="10" t="s">
        <v>18</v>
      </c>
      <c r="B30" s="18" t="s">
        <v>19</v>
      </c>
      <c r="C30" s="18"/>
      <c r="D30" s="18"/>
      <c r="E30" s="45">
        <f>E32+E36+E38+E44+E46+E47</f>
        <v>77201</v>
      </c>
    </row>
    <row r="31" spans="1:5" x14ac:dyDescent="0.35">
      <c r="A31" s="12"/>
      <c r="B31" s="17" t="s">
        <v>20</v>
      </c>
      <c r="C31" s="13"/>
      <c r="D31" s="13"/>
      <c r="E31" s="46"/>
    </row>
    <row r="32" spans="1:5" ht="46.8" x14ac:dyDescent="0.35">
      <c r="A32" s="12"/>
      <c r="B32" s="56" t="s">
        <v>52</v>
      </c>
      <c r="C32" s="13"/>
      <c r="D32" s="13"/>
      <c r="E32" s="46">
        <f>E33+E34+E35</f>
        <v>19990</v>
      </c>
    </row>
    <row r="33" spans="1:5" ht="28.95" customHeight="1" x14ac:dyDescent="0.35">
      <c r="A33" s="13"/>
      <c r="B33" s="55" t="s">
        <v>59</v>
      </c>
      <c r="C33" s="61">
        <v>1</v>
      </c>
      <c r="D33" s="58">
        <v>5000</v>
      </c>
      <c r="E33" s="52">
        <f>C33*D33</f>
        <v>5000</v>
      </c>
    </row>
    <row r="34" spans="1:5" x14ac:dyDescent="0.35">
      <c r="A34" s="13"/>
      <c r="B34" s="36" t="s">
        <v>53</v>
      </c>
      <c r="C34" s="61">
        <v>3</v>
      </c>
      <c r="D34" s="58">
        <v>1100</v>
      </c>
      <c r="E34" s="47">
        <f t="shared" ref="E34:E43" si="0">C34*D34</f>
        <v>3300</v>
      </c>
    </row>
    <row r="35" spans="1:5" x14ac:dyDescent="0.35">
      <c r="A35" s="13"/>
      <c r="B35" s="66" t="s">
        <v>66</v>
      </c>
      <c r="C35" s="61">
        <v>10</v>
      </c>
      <c r="D35" s="58">
        <v>1169</v>
      </c>
      <c r="E35" s="47">
        <f t="shared" si="0"/>
        <v>11690</v>
      </c>
    </row>
    <row r="36" spans="1:5" x14ac:dyDescent="0.35">
      <c r="A36" s="13"/>
      <c r="B36" s="56" t="s">
        <v>50</v>
      </c>
      <c r="C36" s="61"/>
      <c r="D36" s="58"/>
      <c r="E36" s="50">
        <f>E37</f>
        <v>3000</v>
      </c>
    </row>
    <row r="37" spans="1:5" x14ac:dyDescent="0.35">
      <c r="A37" s="13"/>
      <c r="B37" s="41" t="s">
        <v>75</v>
      </c>
      <c r="C37" s="61">
        <v>15</v>
      </c>
      <c r="D37" s="58">
        <v>200</v>
      </c>
      <c r="E37" s="47">
        <f>C37*D37</f>
        <v>3000</v>
      </c>
    </row>
    <row r="38" spans="1:5" x14ac:dyDescent="0.35">
      <c r="A38" s="13"/>
      <c r="B38" s="35" t="s">
        <v>51</v>
      </c>
      <c r="C38" s="63"/>
      <c r="D38" s="58"/>
      <c r="E38" s="50">
        <f>E39+E40+E41+E43+E42</f>
        <v>35400</v>
      </c>
    </row>
    <row r="39" spans="1:5" x14ac:dyDescent="0.35">
      <c r="A39" s="13"/>
      <c r="B39" s="36" t="s">
        <v>21</v>
      </c>
      <c r="C39" s="61">
        <v>11</v>
      </c>
      <c r="D39" s="58">
        <v>1600</v>
      </c>
      <c r="E39" s="47">
        <f t="shared" si="0"/>
        <v>17600</v>
      </c>
    </row>
    <row r="40" spans="1:5" x14ac:dyDescent="0.35">
      <c r="A40" s="13"/>
      <c r="B40" s="36" t="s">
        <v>33</v>
      </c>
      <c r="C40" s="61">
        <v>1</v>
      </c>
      <c r="D40" s="58">
        <v>4300</v>
      </c>
      <c r="E40" s="47">
        <f t="shared" si="0"/>
        <v>4300</v>
      </c>
    </row>
    <row r="41" spans="1:5" x14ac:dyDescent="0.35">
      <c r="A41" s="13"/>
      <c r="B41" s="36" t="s">
        <v>48</v>
      </c>
      <c r="C41" s="61">
        <v>1</v>
      </c>
      <c r="D41" s="58">
        <v>4500</v>
      </c>
      <c r="E41" s="47">
        <f t="shared" si="0"/>
        <v>4500</v>
      </c>
    </row>
    <row r="42" spans="1:5" x14ac:dyDescent="0.35">
      <c r="A42" s="13"/>
      <c r="B42" s="36" t="s">
        <v>62</v>
      </c>
      <c r="C42" s="61">
        <v>1</v>
      </c>
      <c r="D42" s="58">
        <v>2000</v>
      </c>
      <c r="E42" s="47">
        <f t="shared" si="0"/>
        <v>2000</v>
      </c>
    </row>
    <row r="43" spans="1:5" x14ac:dyDescent="0.35">
      <c r="A43" s="13"/>
      <c r="B43" s="36" t="s">
        <v>39</v>
      </c>
      <c r="C43" s="61">
        <v>10</v>
      </c>
      <c r="D43" s="58">
        <v>700</v>
      </c>
      <c r="E43" s="47">
        <f t="shared" si="0"/>
        <v>7000</v>
      </c>
    </row>
    <row r="44" spans="1:5" x14ac:dyDescent="0.35">
      <c r="A44" s="13"/>
      <c r="B44" s="35" t="s">
        <v>49</v>
      </c>
      <c r="C44" s="61"/>
      <c r="D44" s="58"/>
      <c r="E44" s="50">
        <f>E45</f>
        <v>5110</v>
      </c>
    </row>
    <row r="45" spans="1:5" x14ac:dyDescent="0.35">
      <c r="A45" s="13"/>
      <c r="B45" s="36" t="s">
        <v>43</v>
      </c>
      <c r="C45" s="61">
        <v>1</v>
      </c>
      <c r="D45" s="58">
        <v>5110</v>
      </c>
      <c r="E45" s="47">
        <f>C45*D45</f>
        <v>5110</v>
      </c>
    </row>
    <row r="46" spans="1:5" x14ac:dyDescent="0.35">
      <c r="A46" s="13"/>
      <c r="B46" s="36" t="s">
        <v>60</v>
      </c>
      <c r="C46" s="61">
        <v>1</v>
      </c>
      <c r="D46" s="58">
        <v>7701</v>
      </c>
      <c r="E46" s="50">
        <f>C46*D46</f>
        <v>7701</v>
      </c>
    </row>
    <row r="47" spans="1:5" x14ac:dyDescent="0.35">
      <c r="A47" s="13"/>
      <c r="B47" s="35" t="s">
        <v>74</v>
      </c>
      <c r="C47" s="61"/>
      <c r="D47" s="58"/>
      <c r="E47" s="50">
        <v>6000</v>
      </c>
    </row>
    <row r="48" spans="1:5" x14ac:dyDescent="0.35">
      <c r="A48" s="10" t="s">
        <v>28</v>
      </c>
      <c r="B48" s="18" t="s">
        <v>29</v>
      </c>
      <c r="C48" s="19"/>
      <c r="D48" s="29"/>
      <c r="E48" s="45">
        <f>E51+E52+E50+E53</f>
        <v>196582.99679</v>
      </c>
    </row>
    <row r="49" spans="1:5" x14ac:dyDescent="0.35">
      <c r="A49" s="14"/>
      <c r="B49" s="9" t="s">
        <v>30</v>
      </c>
      <c r="C49" s="16"/>
      <c r="D49" s="23"/>
      <c r="E49" s="44"/>
    </row>
    <row r="50" spans="1:5" x14ac:dyDescent="0.35">
      <c r="A50" s="14" t="s">
        <v>64</v>
      </c>
      <c r="B50" s="65" t="s">
        <v>65</v>
      </c>
      <c r="C50" s="15">
        <v>10</v>
      </c>
      <c r="D50" s="23">
        <v>122</v>
      </c>
      <c r="E50" s="44">
        <f>C50*D50</f>
        <v>1220</v>
      </c>
    </row>
    <row r="51" spans="1:5" x14ac:dyDescent="0.35">
      <c r="A51" s="26" t="s">
        <v>67</v>
      </c>
      <c r="B51" s="27" t="s">
        <v>69</v>
      </c>
      <c r="C51" s="59">
        <v>4</v>
      </c>
      <c r="D51" s="58">
        <v>2110</v>
      </c>
      <c r="E51" s="47">
        <f>C51*D51</f>
        <v>8440</v>
      </c>
    </row>
    <row r="52" spans="1:5" x14ac:dyDescent="0.35">
      <c r="A52" s="26" t="s">
        <v>31</v>
      </c>
      <c r="B52" s="27" t="s">
        <v>70</v>
      </c>
      <c r="C52" s="59">
        <v>6726</v>
      </c>
      <c r="D52" s="40">
        <v>16</v>
      </c>
      <c r="E52" s="47">
        <f>C52*D52</f>
        <v>107616</v>
      </c>
    </row>
    <row r="53" spans="1:5" x14ac:dyDescent="0.35">
      <c r="A53" s="26" t="s">
        <v>32</v>
      </c>
      <c r="B53" s="28" t="s">
        <v>71</v>
      </c>
      <c r="C53" s="59">
        <v>3710</v>
      </c>
      <c r="D53" s="40">
        <v>21.376549000000001</v>
      </c>
      <c r="E53" s="47">
        <f>C53*D53</f>
        <v>79306.996790000005</v>
      </c>
    </row>
    <row r="54" spans="1:5" x14ac:dyDescent="0.35">
      <c r="A54" s="10" t="s">
        <v>37</v>
      </c>
      <c r="B54" s="30" t="s">
        <v>27</v>
      </c>
      <c r="C54" s="11"/>
      <c r="D54" s="25"/>
      <c r="E54" s="45">
        <f>E56</f>
        <v>80141.995999999999</v>
      </c>
    </row>
    <row r="55" spans="1:5" x14ac:dyDescent="0.35">
      <c r="A55" s="14"/>
      <c r="B55" s="9" t="s">
        <v>10</v>
      </c>
      <c r="C55" s="15"/>
      <c r="D55" s="22"/>
      <c r="E55" s="44"/>
    </row>
    <row r="56" spans="1:5" x14ac:dyDescent="0.35">
      <c r="A56" s="14" t="s">
        <v>38</v>
      </c>
      <c r="B56" s="20" t="s">
        <v>36</v>
      </c>
      <c r="C56" s="15">
        <v>10</v>
      </c>
      <c r="D56" s="22">
        <v>8014.1665999999996</v>
      </c>
      <c r="E56" s="51">
        <f>C56*D56+0.33</f>
        <v>80141.995999999999</v>
      </c>
    </row>
    <row r="57" spans="1:5" ht="6.75" customHeight="1" x14ac:dyDescent="0.35">
      <c r="A57" s="15"/>
      <c r="B57" s="20"/>
      <c r="C57" s="15"/>
      <c r="D57" s="15"/>
      <c r="E57" s="42"/>
    </row>
    <row r="58" spans="1:5" x14ac:dyDescent="0.35">
      <c r="B58" s="54" t="s">
        <v>54</v>
      </c>
      <c r="C58" s="24"/>
    </row>
    <row r="59" spans="1:5" x14ac:dyDescent="0.35">
      <c r="B59" s="54"/>
      <c r="C59" s="24"/>
    </row>
    <row r="60" spans="1:5" x14ac:dyDescent="0.35">
      <c r="B60" s="54" t="s">
        <v>55</v>
      </c>
      <c r="C60" s="24"/>
    </row>
    <row r="61" spans="1:5" x14ac:dyDescent="0.35">
      <c r="B61" s="54"/>
    </row>
  </sheetData>
  <mergeCells count="2">
    <mergeCell ref="B6:E6"/>
    <mergeCell ref="A8:B8"/>
  </mergeCells>
  <pageMargins left="0.39370078740157483" right="0.19685039370078741" top="0.59055118110236227" bottom="0.19685039370078741" header="0.31496062992125984" footer="0.31496062992125984"/>
  <pageSetup paperSize="9" scale="6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формат </vt:lpstr>
    </vt:vector>
  </TitlesOfParts>
  <Company>Private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viktoria</cp:lastModifiedBy>
  <cp:lastPrinted>2026-08-27T05:57:17Z</cp:lastPrinted>
  <dcterms:created xsi:type="dcterms:W3CDTF">2018-01-24T09:47:47Z</dcterms:created>
  <dcterms:modified xsi:type="dcterms:W3CDTF">2026-08-27T05:57:26Z</dcterms:modified>
</cp:coreProperties>
</file>