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8" yWindow="-108" windowWidth="23256" windowHeight="12456" activeTab="4"/>
  </bookViews>
  <sheets>
    <sheet name="Ел.енергія" sheetId="1" r:id="rId1"/>
    <sheet name="Теплопостачання" sheetId="5" r:id="rId2"/>
    <sheet name="Транспортування природного газу" sheetId="2" r:id="rId3"/>
    <sheet name="Водопостачання" sheetId="4" r:id="rId4"/>
    <sheet name="Інші енергоносії" sheetId="3" r:id="rId5"/>
  </sheets>
  <definedNames>
    <definedName name="_xlnm.Print_Area" localSheetId="3">Водопостачання!$A$1:$Q$24</definedName>
    <definedName name="_xlnm.Print_Area" localSheetId="0">Ел.енергія!$A$1:$P$42</definedName>
    <definedName name="_xlnm.Print_Area" localSheetId="4">'Інші енергоносії'!$A$1:$P$59</definedName>
    <definedName name="_xlnm.Print_Area" localSheetId="1">Теплопостачання!$A$1:$P$27</definedName>
    <definedName name="_xlnm.Print_Area" localSheetId="2">'Транспортування природного газу'!$A$1:$P$34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0" i="3" l="1"/>
  <c r="L15" i="5" l="1"/>
  <c r="O13" i="5"/>
  <c r="O12" i="5"/>
  <c r="O11" i="5"/>
  <c r="O10" i="5"/>
  <c r="I15" i="5"/>
  <c r="F15" i="5"/>
  <c r="C15" i="5"/>
  <c r="O11" i="2"/>
  <c r="O10" i="2"/>
  <c r="O9" i="2"/>
  <c r="O15" i="5" l="1"/>
  <c r="O8" i="3"/>
  <c r="I13" i="3"/>
  <c r="K13" i="3"/>
  <c r="J13" i="3"/>
  <c r="O21" i="3"/>
  <c r="K22" i="3"/>
  <c r="O22" i="3" s="1"/>
  <c r="J22" i="3"/>
  <c r="O12" i="3"/>
  <c r="J24" i="3"/>
  <c r="O9" i="3"/>
  <c r="I15" i="3"/>
  <c r="J15" i="3"/>
  <c r="O13" i="3" l="1"/>
  <c r="G10" i="4"/>
  <c r="F37" i="1"/>
  <c r="C37" i="1"/>
  <c r="O33" i="1"/>
  <c r="O32" i="1"/>
  <c r="O31" i="1"/>
  <c r="O30" i="1"/>
  <c r="O19" i="1"/>
  <c r="O18" i="1"/>
  <c r="O17" i="1"/>
  <c r="O16" i="1"/>
  <c r="O9" i="1"/>
  <c r="O11" i="1"/>
  <c r="H12" i="1"/>
  <c r="N12" i="1"/>
  <c r="M12" i="1"/>
  <c r="L12" i="1"/>
  <c r="K12" i="1"/>
  <c r="J12" i="1"/>
  <c r="I12" i="1"/>
  <c r="O12" i="1" l="1"/>
  <c r="L37" i="1"/>
  <c r="I37" i="1"/>
  <c r="O37" i="1" s="1"/>
  <c r="N14" i="1"/>
  <c r="M14" i="1"/>
  <c r="L14" i="1"/>
  <c r="K14" i="1"/>
  <c r="J14" i="1"/>
  <c r="I14" i="1"/>
  <c r="H14" i="1"/>
  <c r="G14" i="1"/>
  <c r="F14" i="1"/>
  <c r="E14" i="1"/>
  <c r="D14" i="1"/>
  <c r="C14" i="1"/>
  <c r="C36" i="1" s="1"/>
  <c r="L36" i="1" l="1"/>
  <c r="I36" i="1"/>
  <c r="F36" i="1"/>
  <c r="O11" i="4" l="1"/>
  <c r="O14" i="4" s="1"/>
  <c r="O10" i="4"/>
  <c r="O9" i="4"/>
  <c r="O8" i="4"/>
  <c r="O7" i="4"/>
  <c r="O12" i="4" l="1"/>
  <c r="O28" i="3"/>
  <c r="O27" i="3"/>
  <c r="O13" i="2"/>
  <c r="O10" i="1" l="1"/>
  <c r="O13" i="1" l="1"/>
  <c r="K15" i="3" l="1"/>
  <c r="K24" i="3"/>
  <c r="O12" i="2" l="1"/>
  <c r="O7" i="1"/>
  <c r="O8" i="1"/>
  <c r="O36" i="1" l="1"/>
  <c r="O14" i="1"/>
  <c r="O31" i="3" l="1"/>
  <c r="O43" i="3" l="1"/>
  <c r="O42" i="3"/>
  <c r="O41" i="3"/>
  <c r="O39" i="3"/>
  <c r="O38" i="3"/>
  <c r="O37" i="3"/>
  <c r="O36" i="3"/>
  <c r="O34" i="3" l="1"/>
  <c r="O33" i="3"/>
  <c r="O32" i="3"/>
  <c r="O29" i="3"/>
  <c r="O24" i="3"/>
  <c r="O45" i="3" s="1"/>
  <c r="O23" i="3"/>
  <c r="O20" i="3"/>
  <c r="O19" i="3"/>
  <c r="O18" i="3"/>
  <c r="O17" i="3"/>
  <c r="O15" i="3"/>
  <c r="O14" i="3"/>
  <c r="O11" i="3"/>
  <c r="O10" i="3"/>
  <c r="O44" i="3" l="1"/>
  <c r="O46" i="3" s="1"/>
  <c r="O8" i="2" l="1"/>
  <c r="O23" i="2" l="1"/>
  <c r="O22" i="2"/>
</calcChain>
</file>

<file path=xl/sharedStrings.xml><?xml version="1.0" encoding="utf-8"?>
<sst xmlns="http://schemas.openxmlformats.org/spreadsheetml/2006/main" count="272" uniqueCount="86">
  <si>
    <t>Одиниця виміру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</si>
  <si>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</si>
  <si>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</si>
  <si>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</si>
  <si>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</si>
  <si>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</si>
  <si>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</si>
  <si>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</si>
  <si>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</si>
  <si>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</si>
  <si>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</si>
  <si>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</si>
  <si>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Разом на рік</t>
  </si>
  <si>
    <t>грн.</t>
  </si>
  <si>
    <r>
      <t>грудень</t>
    </r>
    <r>
      <rPr>
        <b/>
        <vertAlign val="superscript"/>
        <sz val="13"/>
        <color theme="1"/>
        <rFont val="Times New Roman"/>
        <family val="1"/>
        <charset val="204"/>
      </rPr>
      <t>*</t>
    </r>
    <r>
      <rPr>
        <b/>
        <sz val="13"/>
        <color theme="1"/>
        <rFont val="Times New Roman"/>
        <family val="1"/>
        <charset val="204"/>
      </rPr>
      <t xml:space="preserve"> </t>
    </r>
  </si>
  <si>
    <t>Примітка**</t>
  </si>
  <si>
    <t>м3</t>
  </si>
  <si>
    <t>Амбулаторія</t>
  </si>
  <si>
    <t xml:space="preserve">Пункт здоров'я  </t>
  </si>
  <si>
    <t>Таблиця № 9</t>
  </si>
  <si>
    <t>Таблиця № 10</t>
  </si>
  <si>
    <t>Таблиця № 11</t>
  </si>
  <si>
    <t xml:space="preserve">Головний бухгалтер </t>
  </si>
  <si>
    <t>1кв</t>
  </si>
  <si>
    <t>2кв</t>
  </si>
  <si>
    <t>3кв</t>
  </si>
  <si>
    <t>4кв</t>
  </si>
  <si>
    <t>Головний бухгалтер</t>
  </si>
  <si>
    <t>____________</t>
  </si>
  <si>
    <t>__________________</t>
  </si>
  <si>
    <t>_______________</t>
  </si>
  <si>
    <t>т</t>
  </si>
  <si>
    <t>Дрова</t>
  </si>
  <si>
    <t>Брикети</t>
  </si>
  <si>
    <t>\</t>
  </si>
  <si>
    <t>кВт*час</t>
  </si>
  <si>
    <t>Ольга ЦИБУЛЬНЯК</t>
  </si>
  <si>
    <t>планові показники на 2026 рік</t>
  </si>
  <si>
    <t>Планові показники на 2026 рік</t>
  </si>
  <si>
    <t xml:space="preserve">Середня ціна брикетів - 8 500 грн </t>
  </si>
  <si>
    <t>фактичні витрати  за 2025  рік</t>
  </si>
  <si>
    <t>фактичні витрати в 2026 році</t>
  </si>
  <si>
    <t>планові показники на 2027 рік</t>
  </si>
  <si>
    <t>фактичні витрати  за 2025 рік</t>
  </si>
  <si>
    <t>Інформація про використання природного газу   КНП МСР  "АЗПСМ Різдва Пресвятої Богородиці" за 2025-2027 рр.</t>
  </si>
  <si>
    <t>Інформація про використання інших енергоносіїв    КНП МСР "АЗПСМ Різдва Пресвятої Богородиці" за 2025-2027 рр.</t>
  </si>
  <si>
    <t>Фактично використано за 2025 рік</t>
  </si>
  <si>
    <t>Фактично використано  за 2026 рік</t>
  </si>
  <si>
    <t>Планові показники на 2027 рік</t>
  </si>
  <si>
    <t>Таблиця № 8</t>
  </si>
  <si>
    <t>Розрахунок оплати за водопостачання</t>
  </si>
  <si>
    <t>Інформація про використання води КНП МСР "АЗПСМ Різдва Пресвятої Богородиці" за 2025-2027рр.</t>
  </si>
  <si>
    <t>Орендоване приміщення</t>
  </si>
  <si>
    <t>фактично за  2025 рік</t>
  </si>
  <si>
    <t>очікувано за 2026 рік</t>
  </si>
  <si>
    <t>Інформація про використання електроенергії  КНП МСР "АЗПСМ Різдва Пресвятої Богородиці" за 2025-2027 рр.</t>
  </si>
  <si>
    <t>середня ціна - 10,64 грн</t>
  </si>
  <si>
    <t>середня ціна - 10,84 грн</t>
  </si>
  <si>
    <t>середня ціна - 15,77 грн</t>
  </si>
  <si>
    <t>середня ціна - 15,49 грн</t>
  </si>
  <si>
    <t>Оренда нежитлового приміщення</t>
  </si>
  <si>
    <t>середня ціна - 16,00 грн</t>
  </si>
  <si>
    <t>фактично  за 2025 рік</t>
  </si>
  <si>
    <t>очікувані витрати в 2026 році</t>
  </si>
  <si>
    <t>Ціна за 1м3 води = 23 грн</t>
  </si>
  <si>
    <t>Розрахунок на місяць 10м3*23 грн = 230,00 грн</t>
  </si>
  <si>
    <t>Розрахунок на рік 230,00*12міс.= 2760 грн.</t>
  </si>
  <si>
    <t>Середня ціна - 23,00 грн</t>
  </si>
  <si>
    <t xml:space="preserve">Середня ціна брикетів - 13 500 грн </t>
  </si>
  <si>
    <t xml:space="preserve">Середня ціна дров 2 500 грн </t>
  </si>
  <si>
    <t>Середня ціна дров 1 900 грн</t>
  </si>
  <si>
    <t>очікувано  за 2026 рік</t>
  </si>
  <si>
    <t>1к</t>
  </si>
  <si>
    <t>Головний бухгалтер      _______________     Ольга ЦИБУЛЬНЯК</t>
  </si>
  <si>
    <t>Розрахунок витрат по теплоенергії</t>
  </si>
  <si>
    <t>м2</t>
  </si>
  <si>
    <t>2 100 грн/міс * 6 міс = 12 600 грн.</t>
  </si>
  <si>
    <t>84 грн/м2 * 25м2 = 2 100 грн/міс</t>
  </si>
  <si>
    <t xml:space="preserve">середня ціна - 17,00 грн </t>
  </si>
  <si>
    <t>Інформація про використання  теплоенергії  КНП МСР  "АЗПСМ Різдва Пресвятої Богородиці" за 2025-2027 рр.</t>
  </si>
  <si>
    <t xml:space="preserve">Середня ціна брикетів - 9 000 грн </t>
  </si>
  <si>
    <t>Середня ціна брикетів - 9 000 грн</t>
  </si>
  <si>
    <t>Середня ціна дров 1 544,30 грн</t>
  </si>
  <si>
    <t>Середня ціна дров 1544,30 грн</t>
  </si>
  <si>
    <t>Середня ціна дров 2155,47 грн</t>
  </si>
  <si>
    <t xml:space="preserve">Середня ціна дров 1 544,30 грн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</si>
</sst>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#,##0.000"/>
    <numFmt numFmtId="167" formatCode="_-* #,##0.0_-;\-* #,##0.0_-;_-* &quot;-&quot;??_-;_-@_-"/>
    <numFmt numFmtId="168" formatCode="#,##0.0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vertAlign val="superscript"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14" xfId="0" applyNumberFormat="1" applyFont="1" applyBorder="1" applyAlignment="1">
      <alignment horizontal="center"/>
    </xf>
    <xf numFmtId="3" fontId="5" fillId="0" borderId="14" xfId="0" applyNumberFormat="1" applyFont="1" applyBorder="1"/>
    <xf numFmtId="3" fontId="5" fillId="0" borderId="17" xfId="0" applyNumberFormat="1" applyFont="1" applyBorder="1"/>
    <xf numFmtId="3" fontId="5" fillId="0" borderId="0" xfId="0" applyNumberFormat="1" applyFont="1"/>
    <xf numFmtId="0" fontId="1" fillId="0" borderId="18" xfId="0" applyFont="1" applyBorder="1"/>
    <xf numFmtId="0" fontId="1" fillId="0" borderId="17" xfId="0" applyFont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3" fontId="1" fillId="0" borderId="0" xfId="0" applyNumberFormat="1" applyFont="1"/>
    <xf numFmtId="4" fontId="1" fillId="0" borderId="9" xfId="0" applyNumberFormat="1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1" fillId="0" borderId="0" xfId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3" fontId="1" fillId="0" borderId="14" xfId="0" applyNumberFormat="1" applyFont="1" applyBorder="1"/>
    <xf numFmtId="2" fontId="1" fillId="0" borderId="0" xfId="0" applyNumberFormat="1" applyFont="1"/>
    <xf numFmtId="1" fontId="1" fillId="0" borderId="0" xfId="0" applyNumberFormat="1" applyFont="1"/>
    <xf numFmtId="0" fontId="1" fillId="0" borderId="28" xfId="0" applyFont="1" applyBorder="1"/>
    <xf numFmtId="0" fontId="1" fillId="0" borderId="29" xfId="0" applyFont="1" applyBorder="1" applyAlignment="1">
      <alignment horizontal="center"/>
    </xf>
    <xf numFmtId="4" fontId="1" fillId="0" borderId="29" xfId="0" applyNumberFormat="1" applyFont="1" applyBorder="1"/>
    <xf numFmtId="0" fontId="5" fillId="0" borderId="18" xfId="0" applyFont="1" applyBorder="1"/>
    <xf numFmtId="4" fontId="5" fillId="0" borderId="0" xfId="0" applyNumberFormat="1" applyFont="1"/>
    <xf numFmtId="3" fontId="1" fillId="0" borderId="17" xfId="0" applyNumberFormat="1" applyFont="1" applyBorder="1"/>
    <xf numFmtId="4" fontId="1" fillId="0" borderId="0" xfId="0" applyNumberFormat="1" applyFont="1"/>
    <xf numFmtId="4" fontId="1" fillId="0" borderId="14" xfId="0" applyNumberFormat="1" applyFont="1" applyBorder="1"/>
    <xf numFmtId="3" fontId="5" fillId="0" borderId="9" xfId="0" applyNumberFormat="1" applyFont="1" applyBorder="1"/>
    <xf numFmtId="3" fontId="1" fillId="0" borderId="9" xfId="0" applyNumberFormat="1" applyFont="1" applyBorder="1"/>
    <xf numFmtId="0" fontId="1" fillId="3" borderId="0" xfId="0" applyFont="1" applyFill="1"/>
    <xf numFmtId="0" fontId="3" fillId="3" borderId="34" xfId="0" applyFont="1" applyFill="1" applyBorder="1" applyAlignment="1">
      <alignment horizontal="left"/>
    </xf>
    <xf numFmtId="0" fontId="3" fillId="3" borderId="35" xfId="0" applyFont="1" applyFill="1" applyBorder="1" applyAlignment="1">
      <alignment horizontal="left"/>
    </xf>
    <xf numFmtId="0" fontId="3" fillId="3" borderId="36" xfId="0" applyFont="1" applyFill="1" applyBorder="1" applyAlignment="1">
      <alignment horizontal="left"/>
    </xf>
    <xf numFmtId="0" fontId="3" fillId="3" borderId="37" xfId="0" applyFont="1" applyFill="1" applyBorder="1" applyAlignment="1">
      <alignment horizontal="left"/>
    </xf>
    <xf numFmtId="0" fontId="1" fillId="0" borderId="31" xfId="0" applyFont="1" applyBorder="1" applyAlignment="1">
      <alignment horizontal="center"/>
    </xf>
    <xf numFmtId="4" fontId="1" fillId="0" borderId="31" xfId="0" applyNumberFormat="1" applyFont="1" applyBorder="1" applyAlignment="1">
      <alignment horizontal="center"/>
    </xf>
    <xf numFmtId="4" fontId="1" fillId="0" borderId="16" xfId="0" applyNumberFormat="1" applyFont="1" applyBorder="1"/>
    <xf numFmtId="0" fontId="1" fillId="0" borderId="20" xfId="0" applyFont="1" applyBorder="1" applyAlignment="1">
      <alignment horizontal="center"/>
    </xf>
    <xf numFmtId="4" fontId="1" fillId="0" borderId="21" xfId="0" applyNumberFormat="1" applyFont="1" applyBorder="1"/>
    <xf numFmtId="0" fontId="1" fillId="3" borderId="22" xfId="0" applyFont="1" applyFill="1" applyBorder="1" applyAlignment="1">
      <alignment vertical="center"/>
    </xf>
    <xf numFmtId="4" fontId="5" fillId="0" borderId="31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4" fontId="5" fillId="0" borderId="29" xfId="0" applyNumberFormat="1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3" fontId="5" fillId="0" borderId="2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/>
    </xf>
    <xf numFmtId="2" fontId="5" fillId="0" borderId="31" xfId="0" applyNumberFormat="1" applyFont="1" applyBorder="1" applyAlignment="1">
      <alignment horizontal="right"/>
    </xf>
    <xf numFmtId="0" fontId="1" fillId="0" borderId="15" xfId="0" applyFont="1" applyBorder="1" applyAlignment="1">
      <alignment vertical="center"/>
    </xf>
    <xf numFmtId="10" fontId="1" fillId="0" borderId="0" xfId="0" applyNumberFormat="1" applyFont="1"/>
    <xf numFmtId="0" fontId="9" fillId="0" borderId="0" xfId="0" applyFont="1"/>
    <xf numFmtId="3" fontId="1" fillId="0" borderId="29" xfId="0" applyNumberFormat="1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39" xfId="0" applyNumberFormat="1" applyFont="1" applyBorder="1"/>
    <xf numFmtId="1" fontId="5" fillId="0" borderId="0" xfId="0" applyNumberFormat="1" applyFont="1"/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5" fillId="0" borderId="20" xfId="0" applyFont="1" applyBorder="1"/>
    <xf numFmtId="2" fontId="5" fillId="3" borderId="9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4" fontId="5" fillId="0" borderId="14" xfId="0" applyNumberFormat="1" applyFont="1" applyBorder="1"/>
    <xf numFmtId="166" fontId="5" fillId="0" borderId="1" xfId="0" applyNumberFormat="1" applyFont="1" applyBorder="1" applyAlignment="1">
      <alignment vertical="top"/>
    </xf>
    <xf numFmtId="164" fontId="5" fillId="0" borderId="14" xfId="1" applyFont="1" applyBorder="1" applyAlignment="1">
      <alignment vertical="top"/>
    </xf>
    <xf numFmtId="2" fontId="5" fillId="0" borderId="15" xfId="0" applyNumberFormat="1" applyFont="1" applyBorder="1" applyAlignment="1">
      <alignment vertical="top"/>
    </xf>
    <xf numFmtId="4" fontId="5" fillId="0" borderId="12" xfId="0" applyNumberFormat="1" applyFont="1" applyBorder="1" applyAlignment="1">
      <alignment vertical="top"/>
    </xf>
    <xf numFmtId="167" fontId="5" fillId="0" borderId="15" xfId="1" applyNumberFormat="1" applyFont="1" applyBorder="1" applyAlignment="1">
      <alignment vertical="top"/>
    </xf>
    <xf numFmtId="2" fontId="1" fillId="3" borderId="17" xfId="0" applyNumberFormat="1" applyFont="1" applyFill="1" applyBorder="1" applyAlignment="1">
      <alignment horizontal="right"/>
    </xf>
    <xf numFmtId="0" fontId="1" fillId="0" borderId="17" xfId="0" applyFont="1" applyBorder="1"/>
    <xf numFmtId="0" fontId="1" fillId="0" borderId="1" xfId="0" applyFont="1" applyBorder="1"/>
    <xf numFmtId="3" fontId="5" fillId="0" borderId="1" xfId="0" applyNumberFormat="1" applyFont="1" applyBorder="1"/>
    <xf numFmtId="3" fontId="1" fillId="0" borderId="1" xfId="0" applyNumberFormat="1" applyFont="1" applyBorder="1"/>
    <xf numFmtId="0" fontId="5" fillId="0" borderId="11" xfId="0" applyFont="1" applyBorder="1"/>
    <xf numFmtId="4" fontId="5" fillId="0" borderId="29" xfId="0" applyNumberFormat="1" applyFont="1" applyBorder="1"/>
    <xf numFmtId="3" fontId="5" fillId="0" borderId="40" xfId="0" applyNumberFormat="1" applyFont="1" applyBorder="1"/>
    <xf numFmtId="3" fontId="1" fillId="0" borderId="40" xfId="0" applyNumberFormat="1" applyFont="1" applyBorder="1"/>
    <xf numFmtId="0" fontId="5" fillId="0" borderId="32" xfId="0" applyFont="1" applyBorder="1"/>
    <xf numFmtId="0" fontId="1" fillId="0" borderId="40" xfId="0" applyFont="1" applyBorder="1" applyAlignment="1">
      <alignment horizontal="center"/>
    </xf>
    <xf numFmtId="4" fontId="5" fillId="0" borderId="1" xfId="0" applyNumberFormat="1" applyFont="1" applyBorder="1"/>
    <xf numFmtId="3" fontId="1" fillId="0" borderId="31" xfId="0" applyNumberFormat="1" applyFont="1" applyBorder="1" applyAlignment="1">
      <alignment horizontal="center"/>
    </xf>
    <xf numFmtId="168" fontId="1" fillId="0" borderId="9" xfId="0" applyNumberFormat="1" applyFont="1" applyBorder="1"/>
    <xf numFmtId="3" fontId="1" fillId="0" borderId="16" xfId="0" applyNumberFormat="1" applyFont="1" applyBorder="1"/>
    <xf numFmtId="3" fontId="1" fillId="0" borderId="29" xfId="0" applyNumberFormat="1" applyFont="1" applyBorder="1"/>
    <xf numFmtId="4" fontId="5" fillId="0" borderId="1" xfId="0" applyNumberFormat="1" applyFont="1" applyBorder="1" applyAlignment="1">
      <alignment vertical="top"/>
    </xf>
    <xf numFmtId="2" fontId="5" fillId="0" borderId="19" xfId="0" applyNumberFormat="1" applyFont="1" applyBorder="1" applyAlignment="1">
      <alignment vertical="top"/>
    </xf>
    <xf numFmtId="3" fontId="1" fillId="0" borderId="1" xfId="1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5" fillId="3" borderId="9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1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3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1" fillId="0" borderId="32" xfId="0" applyFont="1" applyBorder="1" applyAlignment="1">
      <alignment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topLeftCell="A7" zoomScale="70" zoomScaleNormal="70" workbookViewId="0">
      <selection activeCell="O36" sqref="O36"/>
    </sheetView>
  </sheetViews>
  <sheetFormatPr defaultColWidth="9.109375" defaultRowHeight="18" x14ac:dyDescent="0.35"/>
  <cols>
    <col min="1" max="1" width="40.88671875" style="1" customWidth="1"/>
    <col min="2" max="2" width="13.44140625" style="1" customWidth="1"/>
    <col min="3" max="4" width="12" style="1" bestFit="1" customWidth="1"/>
    <col min="5" max="5" width="11.109375" style="1" customWidth="1"/>
    <col min="6" max="6" width="12.44140625" style="1" customWidth="1"/>
    <col min="7" max="7" width="11.109375" style="1" customWidth="1"/>
    <col min="8" max="9" width="10.88671875" style="1" customWidth="1"/>
    <col min="10" max="11" width="11.88671875" style="1" customWidth="1"/>
    <col min="12" max="12" width="11" style="1" customWidth="1"/>
    <col min="13" max="13" width="12.5546875" style="1" customWidth="1"/>
    <col min="14" max="14" width="11.5546875" style="1" customWidth="1"/>
    <col min="15" max="15" width="13.5546875" style="1" customWidth="1"/>
    <col min="16" max="16" width="41.44140625" style="1" customWidth="1"/>
    <col min="17" max="17" width="7.44140625" style="1" customWidth="1"/>
    <col min="18" max="18" width="11" style="1" bestFit="1" customWidth="1"/>
    <col min="19" max="16384" width="9.109375" style="1"/>
  </cols>
  <sheetData>
    <row r="1" spans="1:21" x14ac:dyDescent="0.35">
      <c r="P1" s="19" t="s">
        <v>19</v>
      </c>
    </row>
    <row r="3" spans="1:21" ht="20.399999999999999" x14ac:dyDescent="0.35">
      <c r="A3" s="106" t="s">
        <v>55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1" ht="18.600000000000001" thickBot="1" x14ac:dyDescent="0.4"/>
    <row r="5" spans="1:21" ht="34.200000000000003" thickBot="1" x14ac:dyDescent="0.4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14</v>
      </c>
      <c r="O5" s="4" t="s">
        <v>12</v>
      </c>
      <c r="P5" s="5" t="s">
        <v>15</v>
      </c>
      <c r="Q5" s="2"/>
      <c r="R5" s="2"/>
      <c r="S5" s="2"/>
      <c r="T5" s="2"/>
      <c r="U5" s="2"/>
    </row>
    <row r="6" spans="1:21" ht="21" thickBot="1" x14ac:dyDescent="0.4">
      <c r="A6" s="107" t="s">
        <v>17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9"/>
    </row>
    <row r="7" spans="1:21" x14ac:dyDescent="0.35">
      <c r="A7" s="17" t="s">
        <v>40</v>
      </c>
      <c r="B7" s="18" t="s">
        <v>35</v>
      </c>
      <c r="C7" s="40">
        <v>1642</v>
      </c>
      <c r="D7" s="40">
        <v>1040</v>
      </c>
      <c r="E7" s="40">
        <v>1161</v>
      </c>
      <c r="F7" s="40">
        <v>1209</v>
      </c>
      <c r="G7" s="40">
        <v>1260</v>
      </c>
      <c r="H7" s="40">
        <v>1518</v>
      </c>
      <c r="I7" s="40">
        <v>1165</v>
      </c>
      <c r="J7" s="40">
        <v>1829</v>
      </c>
      <c r="K7" s="40">
        <v>709</v>
      </c>
      <c r="L7" s="15">
        <v>975</v>
      </c>
      <c r="M7" s="15">
        <v>1518</v>
      </c>
      <c r="N7" s="15">
        <v>1457</v>
      </c>
      <c r="O7" s="37">
        <f>SUM(C7:N7)</f>
        <v>15483</v>
      </c>
      <c r="P7" s="110" t="s">
        <v>56</v>
      </c>
    </row>
    <row r="8" spans="1:21" ht="18.600000000000001" thickBot="1" x14ac:dyDescent="0.4">
      <c r="A8" s="32"/>
      <c r="B8" s="33" t="s">
        <v>13</v>
      </c>
      <c r="C8" s="79">
        <v>18175.75</v>
      </c>
      <c r="D8" s="79">
        <v>11603.08</v>
      </c>
      <c r="E8" s="79">
        <v>13434.1</v>
      </c>
      <c r="F8" s="79">
        <v>13952</v>
      </c>
      <c r="G8" s="79">
        <v>14271.9</v>
      </c>
      <c r="H8" s="79">
        <v>15079.43</v>
      </c>
      <c r="I8" s="79">
        <v>10075.42</v>
      </c>
      <c r="J8" s="79">
        <v>17016.240000000002</v>
      </c>
      <c r="K8" s="79">
        <v>7157.2</v>
      </c>
      <c r="L8" s="79">
        <v>10949.95</v>
      </c>
      <c r="M8" s="79">
        <v>17669.91</v>
      </c>
      <c r="N8" s="79">
        <v>15333.06</v>
      </c>
      <c r="O8" s="34">
        <f>N8+M8+L8+K8+J8+I8+H8+G8+F8+E8+D8+C8</f>
        <v>164718.03999999998</v>
      </c>
      <c r="P8" s="111"/>
    </row>
    <row r="9" spans="1:21" x14ac:dyDescent="0.35">
      <c r="A9" s="7" t="s">
        <v>41</v>
      </c>
      <c r="B9" s="8" t="s">
        <v>35</v>
      </c>
      <c r="C9" s="40"/>
      <c r="D9" s="40">
        <v>563</v>
      </c>
      <c r="E9" s="40">
        <v>762</v>
      </c>
      <c r="F9" s="40">
        <v>939</v>
      </c>
      <c r="G9" s="40">
        <v>964</v>
      </c>
      <c r="H9" s="40"/>
      <c r="I9" s="40"/>
      <c r="J9" s="40"/>
      <c r="K9" s="40"/>
      <c r="L9" s="40"/>
      <c r="M9" s="40"/>
      <c r="N9" s="40"/>
      <c r="O9" s="41">
        <f>SUM(C9:N9)</f>
        <v>3228</v>
      </c>
      <c r="P9" s="112" t="s">
        <v>58</v>
      </c>
    </row>
    <row r="10" spans="1:21" ht="20.25" customHeight="1" thickBot="1" x14ac:dyDescent="0.4">
      <c r="A10" s="10"/>
      <c r="B10" s="64" t="s">
        <v>13</v>
      </c>
      <c r="C10" s="79"/>
      <c r="D10" s="79">
        <v>8539.8700000000008</v>
      </c>
      <c r="E10" s="79">
        <v>12261.01</v>
      </c>
      <c r="F10" s="79">
        <v>15096.85</v>
      </c>
      <c r="G10" s="79">
        <v>14983.37</v>
      </c>
      <c r="H10" s="79"/>
      <c r="I10" s="79"/>
      <c r="J10" s="79"/>
      <c r="K10" s="79"/>
      <c r="L10" s="79"/>
      <c r="M10" s="79"/>
      <c r="N10" s="79"/>
      <c r="O10" s="39">
        <f>SUM(C10:N10)</f>
        <v>50881.100000000006</v>
      </c>
      <c r="P10" s="113"/>
    </row>
    <row r="11" spans="1:21" ht="20.25" customHeight="1" x14ac:dyDescent="0.35">
      <c r="A11" s="17" t="s">
        <v>37</v>
      </c>
      <c r="B11" s="18" t="s">
        <v>35</v>
      </c>
      <c r="C11" s="15"/>
      <c r="D11" s="15"/>
      <c r="E11" s="15"/>
      <c r="F11" s="15"/>
      <c r="G11" s="15"/>
      <c r="H11" s="15">
        <v>600</v>
      </c>
      <c r="I11" s="15">
        <v>603</v>
      </c>
      <c r="J11" s="15">
        <v>650</v>
      </c>
      <c r="K11" s="15">
        <v>650</v>
      </c>
      <c r="L11" s="15">
        <v>650</v>
      </c>
      <c r="M11" s="15">
        <v>650</v>
      </c>
      <c r="N11" s="15">
        <v>650</v>
      </c>
      <c r="O11" s="65">
        <f>SUM(H11:N11)</f>
        <v>4453</v>
      </c>
      <c r="P11" s="114" t="s">
        <v>58</v>
      </c>
      <c r="Q11" s="30">
        <v>15.7684684482</v>
      </c>
    </row>
    <row r="12" spans="1:21" ht="20.25" customHeight="1" thickBot="1" x14ac:dyDescent="0.4">
      <c r="A12" s="10"/>
      <c r="B12" s="64" t="s">
        <v>13</v>
      </c>
      <c r="C12" s="14"/>
      <c r="D12" s="14"/>
      <c r="E12" s="14"/>
      <c r="F12" s="14"/>
      <c r="G12" s="14"/>
      <c r="H12" s="79">
        <f>H11*Q11</f>
        <v>9461.0810689200007</v>
      </c>
      <c r="I12" s="79">
        <f>I11*Q11</f>
        <v>9508.3864742646001</v>
      </c>
      <c r="J12" s="79">
        <f>J11*Q11</f>
        <v>10249.504491330001</v>
      </c>
      <c r="K12" s="79">
        <f>K11*Q11</f>
        <v>10249.504491330001</v>
      </c>
      <c r="L12" s="79">
        <f>L11*Q11</f>
        <v>10249.504491330001</v>
      </c>
      <c r="M12" s="79">
        <f>M11*Q11</f>
        <v>10249.504491330001</v>
      </c>
      <c r="N12" s="79">
        <f>N11*Q11</f>
        <v>10249.504491330001</v>
      </c>
      <c r="O12" s="79">
        <f>H12+I12+J12+K12+L12+M12+N12</f>
        <v>70216.989999834594</v>
      </c>
      <c r="P12" s="113"/>
    </row>
    <row r="13" spans="1:21" x14ac:dyDescent="0.35">
      <c r="A13" s="35" t="s">
        <v>42</v>
      </c>
      <c r="B13" s="18" t="s">
        <v>35</v>
      </c>
      <c r="C13" s="15">
        <v>600</v>
      </c>
      <c r="D13" s="15">
        <v>650</v>
      </c>
      <c r="E13" s="15">
        <v>650</v>
      </c>
      <c r="F13" s="15">
        <v>650</v>
      </c>
      <c r="G13" s="15">
        <v>760</v>
      </c>
      <c r="H13" s="15">
        <v>750</v>
      </c>
      <c r="I13" s="15">
        <v>750</v>
      </c>
      <c r="J13" s="15">
        <v>750</v>
      </c>
      <c r="K13" s="15">
        <v>750</v>
      </c>
      <c r="L13" s="15">
        <v>750</v>
      </c>
      <c r="M13" s="15">
        <v>750</v>
      </c>
      <c r="N13" s="15">
        <v>750</v>
      </c>
      <c r="O13" s="37">
        <f>SUM(C13:N13)</f>
        <v>8560</v>
      </c>
      <c r="P13" s="115" t="s">
        <v>78</v>
      </c>
    </row>
    <row r="14" spans="1:21" ht="30" customHeight="1" thickBot="1" x14ac:dyDescent="0.4">
      <c r="A14" s="10"/>
      <c r="B14" s="64" t="s">
        <v>13</v>
      </c>
      <c r="C14" s="14">
        <f>C13*Q14</f>
        <v>10200</v>
      </c>
      <c r="D14" s="14">
        <f>D13*Q14</f>
        <v>11050</v>
      </c>
      <c r="E14" s="14">
        <f>E13*Q14</f>
        <v>11050</v>
      </c>
      <c r="F14" s="14">
        <f>F13*Q14</f>
        <v>11050</v>
      </c>
      <c r="G14" s="14">
        <f>G13*Q14</f>
        <v>12920</v>
      </c>
      <c r="H14" s="14">
        <f>H13*Q14</f>
        <v>12750</v>
      </c>
      <c r="I14" s="14">
        <f>I13*Q14</f>
        <v>12750</v>
      </c>
      <c r="J14" s="14">
        <f>J13*Q14</f>
        <v>12750</v>
      </c>
      <c r="K14" s="14">
        <f>K13*Q14</f>
        <v>12750</v>
      </c>
      <c r="L14" s="14">
        <f>Q14*L13</f>
        <v>12750</v>
      </c>
      <c r="M14" s="14">
        <f>M13*Q14</f>
        <v>12750</v>
      </c>
      <c r="N14" s="14">
        <f>N13*Q14</f>
        <v>12750</v>
      </c>
      <c r="O14" s="29">
        <f>SUM(C14:N14)</f>
        <v>145520</v>
      </c>
      <c r="P14" s="116"/>
      <c r="Q14" s="1">
        <v>17</v>
      </c>
    </row>
    <row r="15" spans="1:21" ht="21" thickBot="1" x14ac:dyDescent="0.4">
      <c r="A15" s="107" t="s">
        <v>18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9"/>
    </row>
    <row r="16" spans="1:21" x14ac:dyDescent="0.35">
      <c r="A16" s="7" t="s">
        <v>43</v>
      </c>
      <c r="B16" s="18" t="s">
        <v>35</v>
      </c>
      <c r="C16" s="40">
        <v>145</v>
      </c>
      <c r="D16" s="40">
        <v>121</v>
      </c>
      <c r="E16" s="40">
        <v>128</v>
      </c>
      <c r="F16" s="40">
        <v>82</v>
      </c>
      <c r="G16" s="40">
        <v>89</v>
      </c>
      <c r="H16" s="40">
        <v>68</v>
      </c>
      <c r="I16" s="40">
        <v>64</v>
      </c>
      <c r="J16" s="40">
        <v>62</v>
      </c>
      <c r="K16" s="40">
        <v>77</v>
      </c>
      <c r="L16" s="40">
        <v>116</v>
      </c>
      <c r="M16" s="40">
        <v>124</v>
      </c>
      <c r="N16" s="40">
        <v>194</v>
      </c>
      <c r="O16" s="41">
        <f>SUM(C16:N16)</f>
        <v>1270</v>
      </c>
      <c r="P16" s="110" t="s">
        <v>57</v>
      </c>
    </row>
    <row r="17" spans="1:18" ht="18" customHeight="1" thickBot="1" x14ac:dyDescent="0.4">
      <c r="A17" s="10"/>
      <c r="B17" s="11" t="s">
        <v>13</v>
      </c>
      <c r="C17" s="79">
        <v>1605.05</v>
      </c>
      <c r="D17" s="79">
        <v>1349.98</v>
      </c>
      <c r="E17" s="79">
        <v>1481.12</v>
      </c>
      <c r="F17" s="79">
        <v>946.3</v>
      </c>
      <c r="G17" s="79">
        <v>1008.1</v>
      </c>
      <c r="H17" s="79">
        <v>675.5</v>
      </c>
      <c r="I17" s="79">
        <v>553.5</v>
      </c>
      <c r="J17" s="79">
        <v>576.82000000000005</v>
      </c>
      <c r="K17" s="79">
        <v>777.3</v>
      </c>
      <c r="L17" s="79">
        <v>1302.77</v>
      </c>
      <c r="M17" s="79">
        <v>1443.4</v>
      </c>
      <c r="N17" s="79">
        <v>2041.61</v>
      </c>
      <c r="O17" s="39">
        <f>SUM(C17:N17)</f>
        <v>13761.45</v>
      </c>
      <c r="P17" s="114"/>
    </row>
    <row r="18" spans="1:18" x14ac:dyDescent="0.35">
      <c r="A18" s="7" t="s">
        <v>41</v>
      </c>
      <c r="B18" s="18" t="s">
        <v>35</v>
      </c>
      <c r="C18" s="40">
        <v>86</v>
      </c>
      <c r="D18" s="40">
        <v>190</v>
      </c>
      <c r="E18" s="40">
        <v>210</v>
      </c>
      <c r="F18" s="40">
        <v>79</v>
      </c>
      <c r="G18" s="40">
        <v>64</v>
      </c>
      <c r="H18" s="40"/>
      <c r="I18" s="40"/>
      <c r="J18" s="40"/>
      <c r="K18" s="40"/>
      <c r="L18" s="40"/>
      <c r="M18" s="40"/>
      <c r="N18" s="40"/>
      <c r="O18" s="41">
        <f>SUM(C18:N18)</f>
        <v>629</v>
      </c>
      <c r="P18" s="110" t="s">
        <v>59</v>
      </c>
      <c r="R18" s="30"/>
    </row>
    <row r="19" spans="1:18" ht="18.600000000000001" thickBot="1" x14ac:dyDescent="0.4">
      <c r="A19" s="32"/>
      <c r="B19" s="63" t="s">
        <v>13</v>
      </c>
      <c r="C19" s="91">
        <v>1215.98</v>
      </c>
      <c r="D19" s="91">
        <v>2882.02</v>
      </c>
      <c r="E19" s="91">
        <v>3379.02</v>
      </c>
      <c r="F19" s="91">
        <v>1270.1300000000001</v>
      </c>
      <c r="G19" s="91">
        <v>994.76</v>
      </c>
      <c r="H19" s="91"/>
      <c r="I19" s="91"/>
      <c r="J19" s="91"/>
      <c r="K19" s="91"/>
      <c r="L19" s="91"/>
      <c r="M19" s="91"/>
      <c r="N19" s="91"/>
      <c r="O19" s="34">
        <f>SUM(C19:N19)</f>
        <v>9741.9100000000017</v>
      </c>
      <c r="P19" s="111"/>
    </row>
    <row r="20" spans="1:18" x14ac:dyDescent="0.35">
      <c r="A20" s="7" t="s">
        <v>37</v>
      </c>
      <c r="B20" s="8" t="s">
        <v>35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1"/>
      <c r="P20" s="112"/>
    </row>
    <row r="21" spans="1:18" ht="18.600000000000001" thickBot="1" x14ac:dyDescent="0.4">
      <c r="A21" s="10"/>
      <c r="B21" s="64" t="s">
        <v>13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29"/>
      <c r="P21" s="113"/>
    </row>
    <row r="22" spans="1:18" x14ac:dyDescent="0.35">
      <c r="A22" s="35" t="s">
        <v>42</v>
      </c>
      <c r="B22" s="18" t="s">
        <v>35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37"/>
      <c r="P22" s="115"/>
      <c r="R22" s="30"/>
    </row>
    <row r="23" spans="1:18" x14ac:dyDescent="0.35">
      <c r="A23" s="94"/>
      <c r="B23" s="95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3"/>
      <c r="P23" s="115"/>
      <c r="R23" s="30"/>
    </row>
    <row r="24" spans="1:18" ht="16.8" customHeight="1" thickBot="1" x14ac:dyDescent="0.4">
      <c r="A24" s="10"/>
      <c r="B24" s="64" t="s">
        <v>13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29"/>
      <c r="P24" s="116"/>
    </row>
    <row r="25" spans="1:18" ht="16.8" customHeight="1" thickBot="1" x14ac:dyDescent="0.4">
      <c r="A25" s="107" t="s">
        <v>60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9"/>
    </row>
    <row r="26" spans="1:18" ht="16.8" customHeight="1" x14ac:dyDescent="0.35">
      <c r="A26" s="17" t="s">
        <v>40</v>
      </c>
      <c r="B26" s="18" t="s">
        <v>35</v>
      </c>
      <c r="C26" s="40"/>
      <c r="D26" s="40"/>
      <c r="E26" s="40"/>
      <c r="F26" s="40"/>
      <c r="G26" s="40"/>
      <c r="H26" s="40"/>
      <c r="I26" s="40"/>
      <c r="J26" s="40"/>
      <c r="K26" s="40"/>
      <c r="L26" s="15"/>
      <c r="M26" s="15"/>
      <c r="N26" s="15"/>
      <c r="O26" s="37"/>
      <c r="P26" s="110"/>
    </row>
    <row r="27" spans="1:18" ht="16.8" customHeight="1" thickBot="1" x14ac:dyDescent="0.4">
      <c r="A27" s="32"/>
      <c r="B27" s="33" t="s">
        <v>13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34"/>
      <c r="P27" s="111"/>
    </row>
    <row r="28" spans="1:18" ht="16.8" customHeight="1" x14ac:dyDescent="0.35">
      <c r="A28" s="7" t="s">
        <v>41</v>
      </c>
      <c r="B28" s="8" t="s">
        <v>35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1"/>
      <c r="P28" s="112"/>
    </row>
    <row r="29" spans="1:18" ht="16.8" customHeight="1" thickBot="1" x14ac:dyDescent="0.4">
      <c r="A29" s="10"/>
      <c r="B29" s="64" t="s">
        <v>13</v>
      </c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39"/>
      <c r="P29" s="113"/>
    </row>
    <row r="30" spans="1:18" ht="16.8" customHeight="1" x14ac:dyDescent="0.35">
      <c r="A30" s="17" t="s">
        <v>37</v>
      </c>
      <c r="B30" s="18" t="s">
        <v>35</v>
      </c>
      <c r="C30" s="15"/>
      <c r="D30" s="15"/>
      <c r="E30" s="15"/>
      <c r="F30" s="15"/>
      <c r="G30" s="15"/>
      <c r="H30" s="15">
        <v>120</v>
      </c>
      <c r="I30" s="15">
        <v>120</v>
      </c>
      <c r="J30" s="15">
        <v>120</v>
      </c>
      <c r="K30" s="15">
        <v>120</v>
      </c>
      <c r="L30" s="15">
        <v>120</v>
      </c>
      <c r="M30" s="15">
        <v>120</v>
      </c>
      <c r="N30" s="15">
        <v>130</v>
      </c>
      <c r="O30" s="15">
        <f>H30+I30+J30+K30+L30+M30+N30</f>
        <v>850</v>
      </c>
      <c r="P30" s="114" t="s">
        <v>61</v>
      </c>
    </row>
    <row r="31" spans="1:18" ht="15.6" customHeight="1" thickBot="1" x14ac:dyDescent="0.4">
      <c r="A31" s="10"/>
      <c r="B31" s="64" t="s">
        <v>13</v>
      </c>
      <c r="C31" s="14"/>
      <c r="D31" s="14"/>
      <c r="E31" s="14"/>
      <c r="F31" s="14"/>
      <c r="G31" s="14"/>
      <c r="H31" s="14">
        <v>1920</v>
      </c>
      <c r="I31" s="14">
        <v>1920</v>
      </c>
      <c r="J31" s="14">
        <v>1920</v>
      </c>
      <c r="K31" s="14">
        <v>1920</v>
      </c>
      <c r="L31" s="14">
        <v>1920</v>
      </c>
      <c r="M31" s="14">
        <v>1920</v>
      </c>
      <c r="N31" s="14">
        <v>2080</v>
      </c>
      <c r="O31" s="14">
        <f>H31+I31+J31+K31+L31+M31+N31</f>
        <v>13600</v>
      </c>
      <c r="P31" s="113"/>
      <c r="R31" s="61"/>
    </row>
    <row r="32" spans="1:18" ht="18" customHeight="1" x14ac:dyDescent="0.35">
      <c r="A32" s="35" t="s">
        <v>42</v>
      </c>
      <c r="B32" s="18" t="s">
        <v>35</v>
      </c>
      <c r="C32" s="15">
        <v>120</v>
      </c>
      <c r="D32" s="15">
        <v>120</v>
      </c>
      <c r="E32" s="15">
        <v>120</v>
      </c>
      <c r="F32" s="15">
        <v>120</v>
      </c>
      <c r="G32" s="15">
        <v>120</v>
      </c>
      <c r="H32" s="15">
        <v>120</v>
      </c>
      <c r="I32" s="15">
        <v>120</v>
      </c>
      <c r="J32" s="15">
        <v>120</v>
      </c>
      <c r="K32" s="15">
        <v>120</v>
      </c>
      <c r="L32" s="15">
        <v>120</v>
      </c>
      <c r="M32" s="15">
        <v>120</v>
      </c>
      <c r="N32" s="15">
        <v>120</v>
      </c>
      <c r="O32" s="15">
        <f>SUM(C32:N32)</f>
        <v>1440</v>
      </c>
      <c r="P32" s="115" t="s">
        <v>78</v>
      </c>
    </row>
    <row r="33" spans="1:16" ht="16.2" customHeight="1" thickBot="1" x14ac:dyDescent="0.4">
      <c r="A33" s="10"/>
      <c r="B33" s="64" t="s">
        <v>13</v>
      </c>
      <c r="C33" s="14">
        <v>2040</v>
      </c>
      <c r="D33" s="14">
        <v>2040</v>
      </c>
      <c r="E33" s="14">
        <v>2040</v>
      </c>
      <c r="F33" s="14">
        <v>2040</v>
      </c>
      <c r="G33" s="14">
        <v>2040</v>
      </c>
      <c r="H33" s="14">
        <v>2040</v>
      </c>
      <c r="I33" s="14">
        <v>2040</v>
      </c>
      <c r="J33" s="14">
        <v>2040</v>
      </c>
      <c r="K33" s="14">
        <v>2040</v>
      </c>
      <c r="L33" s="14">
        <v>2040</v>
      </c>
      <c r="M33" s="14">
        <v>2040</v>
      </c>
      <c r="N33" s="14">
        <v>2040</v>
      </c>
      <c r="O33" s="14">
        <f>SUM(C33:N33)</f>
        <v>24480</v>
      </c>
      <c r="P33" s="116"/>
    </row>
    <row r="34" spans="1:16" ht="0.6" customHeight="1" thickBot="1" x14ac:dyDescent="0.4">
      <c r="A34" s="10"/>
      <c r="B34" s="11" t="s">
        <v>13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5"/>
      <c r="P34" s="60"/>
    </row>
    <row r="35" spans="1:16" x14ac:dyDescent="0.35">
      <c r="C35" s="1" t="s">
        <v>23</v>
      </c>
      <c r="F35" s="1" t="s">
        <v>24</v>
      </c>
      <c r="I35" s="1" t="s">
        <v>25</v>
      </c>
      <c r="L35" s="1" t="s">
        <v>26</v>
      </c>
    </row>
    <row r="36" spans="1:16" ht="18" customHeight="1" x14ac:dyDescent="0.35">
      <c r="C36" s="21">
        <f>C14+D14+E14+C33+D33+E33</f>
        <v>38420</v>
      </c>
      <c r="F36" s="21">
        <f>F14+G14+H14+F33+G33+H33</f>
        <v>42840</v>
      </c>
      <c r="I36" s="21">
        <f>I14+J14+K14+I33+J33+K33</f>
        <v>44370</v>
      </c>
      <c r="L36" s="21">
        <f>L14+M14+N14+L33+M33+N33</f>
        <v>44370</v>
      </c>
      <c r="O36" s="16">
        <f>C36+F36+I36+L36</f>
        <v>170000</v>
      </c>
    </row>
    <row r="37" spans="1:16" x14ac:dyDescent="0.35">
      <c r="C37" s="21">
        <f>C13+D13+E13+C32+D32+E32</f>
        <v>2260</v>
      </c>
      <c r="F37" s="21">
        <f>F13+G13+H13+F32+G32+H32</f>
        <v>2520</v>
      </c>
      <c r="I37" s="21">
        <f>I13+J13+K13+I32+J32+K32</f>
        <v>2610</v>
      </c>
      <c r="L37" s="21">
        <f>L13+M13+N13+L32+M32+N32</f>
        <v>2610</v>
      </c>
      <c r="O37" s="66">
        <f>C37+F37+I37+L37</f>
        <v>10000</v>
      </c>
    </row>
    <row r="38" spans="1:16" ht="18" customHeight="1" x14ac:dyDescent="0.35">
      <c r="P38" s="31"/>
    </row>
    <row r="40" spans="1:16" ht="20.399999999999999" x14ac:dyDescent="0.35">
      <c r="B40" s="106"/>
      <c r="C40" s="106"/>
      <c r="D40" s="106"/>
      <c r="E40" s="106"/>
      <c r="F40" s="106"/>
    </row>
    <row r="42" spans="1:16" ht="66" customHeight="1" x14ac:dyDescent="0.35">
      <c r="A42" s="19"/>
      <c r="B42" s="19"/>
      <c r="C42" s="23" t="s">
        <v>22</v>
      </c>
      <c r="D42" s="23"/>
      <c r="E42" s="23"/>
      <c r="F42" s="23" t="s">
        <v>30</v>
      </c>
      <c r="G42" s="23"/>
      <c r="H42" s="106" t="s">
        <v>36</v>
      </c>
      <c r="I42" s="106"/>
      <c r="J42" s="106"/>
      <c r="K42" s="106"/>
    </row>
    <row r="46" spans="1:16" x14ac:dyDescent="0.35">
      <c r="O46" s="31"/>
    </row>
  </sheetData>
  <mergeCells count="18">
    <mergeCell ref="P32:P33"/>
    <mergeCell ref="P20:P21"/>
    <mergeCell ref="H42:K42"/>
    <mergeCell ref="A3:P3"/>
    <mergeCell ref="A6:P6"/>
    <mergeCell ref="A15:P15"/>
    <mergeCell ref="B40:F40"/>
    <mergeCell ref="P7:P8"/>
    <mergeCell ref="P9:P10"/>
    <mergeCell ref="P11:P12"/>
    <mergeCell ref="P13:P14"/>
    <mergeCell ref="P16:P17"/>
    <mergeCell ref="P18:P19"/>
    <mergeCell ref="P22:P24"/>
    <mergeCell ref="A25:P25"/>
    <mergeCell ref="P26:P27"/>
    <mergeCell ref="P28:P29"/>
    <mergeCell ref="P30:P3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zoomScale="73" zoomScaleNormal="73" workbookViewId="0">
      <selection activeCell="C29" sqref="C29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3.33203125" style="24" customWidth="1"/>
    <col min="4" max="4" width="13.44140625" style="24" customWidth="1"/>
    <col min="5" max="5" width="14.6640625" style="24" customWidth="1"/>
    <col min="6" max="6" width="13.44140625" style="24" customWidth="1"/>
    <col min="7" max="7" width="11.109375" style="24" customWidth="1"/>
    <col min="8" max="9" width="10.88671875" style="24" customWidth="1"/>
    <col min="10" max="10" width="10.5546875" style="24" customWidth="1"/>
    <col min="11" max="11" width="11.88671875" style="24" customWidth="1"/>
    <col min="12" max="12" width="13.21875" style="24" customWidth="1"/>
    <col min="13" max="13" width="12.109375" style="24" customWidth="1"/>
    <col min="14" max="14" width="12.77734375" style="24" customWidth="1"/>
    <col min="15" max="15" width="17.88671875" style="24" customWidth="1"/>
    <col min="16" max="16" width="26" style="1" customWidth="1"/>
    <col min="17" max="16384" width="9.109375" style="1"/>
  </cols>
  <sheetData>
    <row r="1" spans="1:21" x14ac:dyDescent="0.35">
      <c r="P1" s="19" t="s">
        <v>20</v>
      </c>
    </row>
    <row r="3" spans="1:21" ht="20.399999999999999" x14ac:dyDescent="0.35">
      <c r="A3" s="106" t="s">
        <v>79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1" ht="20.399999999999999" x14ac:dyDescent="0.3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1:21" ht="18.600000000000001" thickBot="1" x14ac:dyDescent="0.4"/>
    <row r="6" spans="1:21" ht="34.200000000000003" thickBot="1" x14ac:dyDescent="0.4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14</v>
      </c>
      <c r="O6" s="4" t="s">
        <v>12</v>
      </c>
      <c r="P6" s="5" t="s">
        <v>15</v>
      </c>
      <c r="Q6" s="2"/>
      <c r="R6" s="2"/>
      <c r="S6" s="2"/>
      <c r="T6" s="2"/>
      <c r="U6" s="2"/>
    </row>
    <row r="7" spans="1:21" ht="18" customHeight="1" thickBot="1" x14ac:dyDescent="0.4">
      <c r="A7" s="107" t="s">
        <v>60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9"/>
    </row>
    <row r="8" spans="1:21" ht="16.2" customHeight="1" x14ac:dyDescent="0.35">
      <c r="A8" s="17" t="s">
        <v>53</v>
      </c>
      <c r="B8" s="18" t="s">
        <v>75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95"/>
      <c r="P8" s="118"/>
    </row>
    <row r="9" spans="1:21" ht="17.399999999999999" customHeight="1" x14ac:dyDescent="0.35">
      <c r="A9" s="9"/>
      <c r="B9" s="6" t="s">
        <v>13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19"/>
    </row>
    <row r="10" spans="1:21" ht="16.2" customHeight="1" x14ac:dyDescent="0.35">
      <c r="A10" s="9" t="s">
        <v>71</v>
      </c>
      <c r="B10" s="6" t="s">
        <v>75</v>
      </c>
      <c r="C10" s="6"/>
      <c r="D10" s="6"/>
      <c r="E10" s="6"/>
      <c r="F10" s="6"/>
      <c r="G10" s="6"/>
      <c r="H10" s="6"/>
      <c r="I10" s="6"/>
      <c r="J10" s="6"/>
      <c r="K10" s="6"/>
      <c r="L10" s="6">
        <v>25</v>
      </c>
      <c r="M10" s="6">
        <v>25</v>
      </c>
      <c r="N10" s="6">
        <v>25</v>
      </c>
      <c r="O10" s="6">
        <f>SUM(L10:N10)</f>
        <v>75</v>
      </c>
      <c r="P10" s="119"/>
    </row>
    <row r="11" spans="1:21" ht="15.6" customHeight="1" x14ac:dyDescent="0.35">
      <c r="A11" s="9"/>
      <c r="B11" s="6" t="s">
        <v>13</v>
      </c>
      <c r="C11" s="6"/>
      <c r="D11" s="6"/>
      <c r="E11" s="6"/>
      <c r="F11" s="6"/>
      <c r="G11" s="6"/>
      <c r="H11" s="6"/>
      <c r="I11" s="6"/>
      <c r="J11" s="6"/>
      <c r="K11" s="6"/>
      <c r="L11" s="103">
        <v>2100</v>
      </c>
      <c r="M11" s="103">
        <v>2100</v>
      </c>
      <c r="N11" s="103">
        <v>2100</v>
      </c>
      <c r="O11" s="6">
        <f>SUM(L11:N11)</f>
        <v>6300</v>
      </c>
      <c r="P11" s="119"/>
    </row>
    <row r="12" spans="1:21" ht="15" customHeight="1" x14ac:dyDescent="0.35">
      <c r="A12" s="9" t="s">
        <v>42</v>
      </c>
      <c r="B12" s="6" t="s">
        <v>75</v>
      </c>
      <c r="C12" s="104">
        <v>25</v>
      </c>
      <c r="D12" s="104">
        <v>25</v>
      </c>
      <c r="E12" s="104">
        <v>25</v>
      </c>
      <c r="F12" s="104"/>
      <c r="G12" s="104"/>
      <c r="H12" s="104"/>
      <c r="I12" s="104"/>
      <c r="J12" s="104"/>
      <c r="K12" s="104"/>
      <c r="L12" s="104">
        <v>25</v>
      </c>
      <c r="M12" s="104">
        <v>25</v>
      </c>
      <c r="N12" s="104">
        <v>25</v>
      </c>
      <c r="O12" s="104">
        <f>SUM(C12:N12)</f>
        <v>150</v>
      </c>
      <c r="P12" s="119"/>
    </row>
    <row r="13" spans="1:21" ht="16.2" customHeight="1" thickBot="1" x14ac:dyDescent="0.4">
      <c r="A13" s="10"/>
      <c r="B13" s="11" t="s">
        <v>13</v>
      </c>
      <c r="C13" s="64">
        <v>2100</v>
      </c>
      <c r="D13" s="64">
        <v>2100</v>
      </c>
      <c r="E13" s="64">
        <v>2100</v>
      </c>
      <c r="F13" s="64"/>
      <c r="G13" s="64"/>
      <c r="H13" s="64"/>
      <c r="I13" s="64"/>
      <c r="J13" s="64"/>
      <c r="K13" s="64"/>
      <c r="L13" s="64">
        <v>2100</v>
      </c>
      <c r="M13" s="64">
        <v>2100</v>
      </c>
      <c r="N13" s="64">
        <v>2100</v>
      </c>
      <c r="O13" s="64">
        <f>SUM(C13:N13)</f>
        <v>12600</v>
      </c>
      <c r="P13" s="120"/>
    </row>
    <row r="14" spans="1:21" x14ac:dyDescent="0.35">
      <c r="C14" s="24" t="s">
        <v>72</v>
      </c>
      <c r="F14" s="24" t="s">
        <v>24</v>
      </c>
      <c r="I14" s="24" t="s">
        <v>25</v>
      </c>
      <c r="L14" s="24" t="s">
        <v>26</v>
      </c>
    </row>
    <row r="15" spans="1:21" x14ac:dyDescent="0.35">
      <c r="C15" s="27">
        <f>C12+D12+E12</f>
        <v>75</v>
      </c>
      <c r="F15" s="27">
        <f>F13+G13+H13</f>
        <v>0</v>
      </c>
      <c r="I15" s="27">
        <f>I13+J13+K13</f>
        <v>0</v>
      </c>
      <c r="L15" s="27">
        <f>L12+M12+N12</f>
        <v>75</v>
      </c>
      <c r="O15" s="70">
        <f>C15+F15+I15+L15</f>
        <v>150</v>
      </c>
    </row>
    <row r="16" spans="1:21" x14ac:dyDescent="0.35">
      <c r="O16" s="26"/>
    </row>
    <row r="20" spans="1:21" x14ac:dyDescent="0.35">
      <c r="A20" s="117" t="s">
        <v>74</v>
      </c>
      <c r="B20" s="117"/>
      <c r="C20" s="117"/>
      <c r="D20" s="117"/>
      <c r="E20" s="117"/>
      <c r="F20" s="117"/>
    </row>
    <row r="21" spans="1:21" x14ac:dyDescent="0.35">
      <c r="A21" s="19" t="s">
        <v>77</v>
      </c>
      <c r="B21" s="19"/>
      <c r="C21" s="25"/>
      <c r="D21" s="25"/>
      <c r="E21" s="25"/>
      <c r="F21" s="25"/>
    </row>
    <row r="22" spans="1:21" x14ac:dyDescent="0.35">
      <c r="A22" s="28" t="s">
        <v>76</v>
      </c>
      <c r="B22" s="19"/>
      <c r="C22" s="25"/>
      <c r="D22" s="25"/>
      <c r="E22" s="25"/>
      <c r="F22" s="25"/>
    </row>
    <row r="23" spans="1:21" x14ac:dyDescent="0.35">
      <c r="A23" s="19"/>
      <c r="B23" s="19"/>
      <c r="C23" s="25"/>
      <c r="D23" s="25"/>
      <c r="E23" s="25"/>
      <c r="F23" s="25"/>
    </row>
    <row r="26" spans="1:21" s="24" customFormat="1" ht="20.399999999999999" x14ac:dyDescent="0.35">
      <c r="A26" s="1"/>
      <c r="B26" s="106" t="s">
        <v>27</v>
      </c>
      <c r="C26" s="106"/>
      <c r="D26" s="106"/>
      <c r="E26" s="20" t="s">
        <v>28</v>
      </c>
      <c r="F26" s="20"/>
      <c r="G26" s="20" t="s">
        <v>36</v>
      </c>
      <c r="H26" s="20"/>
      <c r="I26" s="20"/>
      <c r="P26" s="1"/>
      <c r="Q26" s="1"/>
      <c r="R26" s="1"/>
      <c r="S26" s="1"/>
      <c r="T26" s="1"/>
      <c r="U26" s="1"/>
    </row>
  </sheetData>
  <mergeCells count="6">
    <mergeCell ref="A20:F20"/>
    <mergeCell ref="B26:D26"/>
    <mergeCell ref="A3:P3"/>
    <mergeCell ref="A4:P4"/>
    <mergeCell ref="A7:P7"/>
    <mergeCell ref="P8:P1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zoomScale="73" zoomScaleNormal="73" workbookViewId="0">
      <selection activeCell="E22" sqref="E22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3.33203125" style="24" customWidth="1"/>
    <col min="4" max="4" width="14.5546875" style="24" customWidth="1"/>
    <col min="5" max="5" width="16" style="24" customWidth="1"/>
    <col min="6" max="6" width="14.33203125" style="24" customWidth="1"/>
    <col min="7" max="7" width="11.109375" style="24" customWidth="1"/>
    <col min="8" max="9" width="10.88671875" style="24" customWidth="1"/>
    <col min="10" max="10" width="10.5546875" style="24" customWidth="1"/>
    <col min="11" max="11" width="11.88671875" style="24" customWidth="1"/>
    <col min="12" max="12" width="13.77734375" style="24" customWidth="1"/>
    <col min="13" max="13" width="12.109375" style="24" customWidth="1"/>
    <col min="14" max="14" width="12.77734375" style="24" customWidth="1"/>
    <col min="15" max="15" width="17.88671875" style="24" customWidth="1"/>
    <col min="16" max="16" width="26" style="1" customWidth="1"/>
    <col min="17" max="16384" width="9.109375" style="1"/>
  </cols>
  <sheetData>
    <row r="1" spans="1:21" x14ac:dyDescent="0.35">
      <c r="P1" s="19" t="s">
        <v>20</v>
      </c>
    </row>
    <row r="3" spans="1:21" ht="20.399999999999999" x14ac:dyDescent="0.35">
      <c r="A3" s="106" t="s">
        <v>44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1" ht="20.399999999999999" x14ac:dyDescent="0.3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1:21" ht="18.600000000000001" thickBot="1" x14ac:dyDescent="0.4"/>
    <row r="6" spans="1:21" ht="34.200000000000003" thickBot="1" x14ac:dyDescent="0.4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14</v>
      </c>
      <c r="O6" s="4" t="s">
        <v>12</v>
      </c>
      <c r="P6" s="5" t="s">
        <v>15</v>
      </c>
      <c r="Q6" s="2"/>
      <c r="R6" s="2"/>
      <c r="S6" s="2"/>
      <c r="T6" s="2"/>
      <c r="U6" s="2"/>
    </row>
    <row r="7" spans="1:21" ht="21" thickBot="1" x14ac:dyDescent="0.4">
      <c r="A7" s="107" t="s">
        <v>18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9"/>
    </row>
    <row r="8" spans="1:21" x14ac:dyDescent="0.35">
      <c r="A8" s="67" t="s">
        <v>62</v>
      </c>
      <c r="B8" s="18" t="s">
        <v>16</v>
      </c>
      <c r="C8" s="101">
        <v>52.34</v>
      </c>
      <c r="D8" s="101">
        <v>52.34</v>
      </c>
      <c r="E8" s="101">
        <v>52.32</v>
      </c>
      <c r="F8" s="101">
        <v>52.32</v>
      </c>
      <c r="G8" s="101">
        <v>52.34</v>
      </c>
      <c r="H8" s="101">
        <v>52.34</v>
      </c>
      <c r="I8" s="101">
        <v>52.32</v>
      </c>
      <c r="J8" s="101">
        <v>52.34</v>
      </c>
      <c r="K8" s="101">
        <v>52.34</v>
      </c>
      <c r="L8" s="101">
        <v>52.32</v>
      </c>
      <c r="M8" s="101">
        <v>52.34</v>
      </c>
      <c r="N8" s="101">
        <v>52.34</v>
      </c>
      <c r="O8" s="102">
        <f t="shared" ref="O8:O13" si="0">SUM(C8:N8)</f>
        <v>628.00000000000011</v>
      </c>
      <c r="P8" s="121"/>
    </row>
    <row r="9" spans="1:21" ht="18.600000000000001" thickBot="1" x14ac:dyDescent="0.4">
      <c r="A9" s="10"/>
      <c r="B9" s="11" t="s">
        <v>13</v>
      </c>
      <c r="C9" s="81">
        <v>84.17</v>
      </c>
      <c r="D9" s="81">
        <v>84.17</v>
      </c>
      <c r="E9" s="81">
        <v>84.13</v>
      </c>
      <c r="F9" s="81">
        <v>84.13</v>
      </c>
      <c r="G9" s="81">
        <v>84.17</v>
      </c>
      <c r="H9" s="81">
        <v>84.17</v>
      </c>
      <c r="I9" s="81">
        <v>84.13</v>
      </c>
      <c r="J9" s="81">
        <v>84.17</v>
      </c>
      <c r="K9" s="81">
        <v>84.17</v>
      </c>
      <c r="L9" s="81">
        <v>84.13</v>
      </c>
      <c r="M9" s="81">
        <v>84.17</v>
      </c>
      <c r="N9" s="81">
        <v>84.17</v>
      </c>
      <c r="O9" s="82">
        <f t="shared" si="0"/>
        <v>1009.8799999999999</v>
      </c>
      <c r="P9" s="122"/>
    </row>
    <row r="10" spans="1:21" x14ac:dyDescent="0.35">
      <c r="A10" s="67" t="s">
        <v>63</v>
      </c>
      <c r="B10" s="18" t="s">
        <v>16</v>
      </c>
      <c r="C10" s="101">
        <v>52.34</v>
      </c>
      <c r="D10" s="101">
        <v>52.34</v>
      </c>
      <c r="E10" s="101">
        <v>52.32</v>
      </c>
      <c r="F10" s="101">
        <v>52.32</v>
      </c>
      <c r="G10" s="101">
        <v>52.34</v>
      </c>
      <c r="H10" s="101">
        <v>52.34</v>
      </c>
      <c r="I10" s="101">
        <v>52.32</v>
      </c>
      <c r="J10" s="101">
        <v>52.34</v>
      </c>
      <c r="K10" s="101">
        <v>52.34</v>
      </c>
      <c r="L10" s="101">
        <v>52.32</v>
      </c>
      <c r="M10" s="101">
        <v>52.34</v>
      </c>
      <c r="N10" s="101">
        <v>52.34</v>
      </c>
      <c r="O10" s="102">
        <f t="shared" si="0"/>
        <v>628.00000000000011</v>
      </c>
      <c r="P10" s="122"/>
    </row>
    <row r="11" spans="1:21" ht="18.600000000000001" thickBot="1" x14ac:dyDescent="0.4">
      <c r="A11" s="68"/>
      <c r="B11" s="11" t="s">
        <v>13</v>
      </c>
      <c r="C11" s="81">
        <v>150.11000000000001</v>
      </c>
      <c r="D11" s="81">
        <v>150.11000000000001</v>
      </c>
      <c r="E11" s="81">
        <v>150.05000000000001</v>
      </c>
      <c r="F11" s="81">
        <v>180.89</v>
      </c>
      <c r="G11" s="81">
        <v>180.89</v>
      </c>
      <c r="H11" s="81">
        <v>180.89</v>
      </c>
      <c r="I11" s="81">
        <v>180.89</v>
      </c>
      <c r="J11" s="81">
        <v>180.89</v>
      </c>
      <c r="K11" s="81">
        <v>180.89</v>
      </c>
      <c r="L11" s="81">
        <v>180.89</v>
      </c>
      <c r="M11" s="81">
        <v>180.89</v>
      </c>
      <c r="N11" s="81">
        <v>182.61</v>
      </c>
      <c r="O11" s="82">
        <f t="shared" si="0"/>
        <v>2079.9999999999995</v>
      </c>
      <c r="P11" s="122"/>
    </row>
    <row r="12" spans="1:21" x14ac:dyDescent="0.35">
      <c r="A12" s="69" t="s">
        <v>42</v>
      </c>
      <c r="B12" s="6" t="s">
        <v>16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3">
        <f t="shared" si="0"/>
        <v>0</v>
      </c>
      <c r="P12" s="122"/>
    </row>
    <row r="13" spans="1:21" ht="17.399999999999999" customHeight="1" thickBot="1" x14ac:dyDescent="0.4">
      <c r="A13" s="10"/>
      <c r="B13" s="11" t="s">
        <v>13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4">
        <f t="shared" si="0"/>
        <v>0</v>
      </c>
      <c r="P13" s="123"/>
    </row>
    <row r="14" spans="1:21" ht="18" hidden="1" customHeight="1" thickBot="1" x14ac:dyDescent="0.4">
      <c r="A14" s="107" t="s">
        <v>60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9"/>
    </row>
    <row r="15" spans="1:21" ht="16.2" hidden="1" customHeight="1" x14ac:dyDescent="0.35">
      <c r="A15" s="17" t="s">
        <v>53</v>
      </c>
      <c r="B15" s="18" t="s">
        <v>16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95"/>
      <c r="P15" s="118"/>
    </row>
    <row r="16" spans="1:21" ht="17.399999999999999" hidden="1" customHeight="1" x14ac:dyDescent="0.35">
      <c r="A16" s="9"/>
      <c r="B16" s="6" t="s">
        <v>13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19"/>
    </row>
    <row r="17" spans="1:16" ht="20.399999999999999" hidden="1" customHeight="1" x14ac:dyDescent="0.35">
      <c r="A17" s="9" t="s">
        <v>71</v>
      </c>
      <c r="B17" s="6" t="s">
        <v>16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19"/>
    </row>
    <row r="18" spans="1:16" ht="15.6" hidden="1" customHeight="1" x14ac:dyDescent="0.35">
      <c r="A18" s="9"/>
      <c r="B18" s="6" t="s">
        <v>13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19"/>
    </row>
    <row r="19" spans="1:16" ht="15" hidden="1" customHeight="1" x14ac:dyDescent="0.35">
      <c r="A19" s="9" t="s">
        <v>42</v>
      </c>
      <c r="B19" s="6" t="s">
        <v>16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19"/>
    </row>
    <row r="20" spans="1:16" ht="16.2" hidden="1" customHeight="1" thickBot="1" x14ac:dyDescent="0.4">
      <c r="A20" s="10"/>
      <c r="B20" s="11" t="s">
        <v>13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20"/>
    </row>
    <row r="22" spans="1:16" x14ac:dyDescent="0.35">
      <c r="C22" s="27"/>
      <c r="F22" s="27"/>
      <c r="I22" s="27"/>
      <c r="L22" s="27"/>
      <c r="O22" s="70">
        <f>O13</f>
        <v>0</v>
      </c>
    </row>
    <row r="23" spans="1:16" x14ac:dyDescent="0.35">
      <c r="O23" s="26">
        <f>C22+F22+I22+L22</f>
        <v>0</v>
      </c>
    </row>
    <row r="27" spans="1:16" x14ac:dyDescent="0.35">
      <c r="A27" s="117" t="s">
        <v>73</v>
      </c>
      <c r="B27" s="117"/>
      <c r="C27" s="117"/>
      <c r="D27" s="117"/>
      <c r="E27" s="117"/>
      <c r="F27" s="117"/>
    </row>
    <row r="28" spans="1:16" x14ac:dyDescent="0.35">
      <c r="A28" s="19"/>
      <c r="B28" s="19"/>
      <c r="C28" s="25"/>
      <c r="D28" s="25"/>
      <c r="E28" s="25"/>
      <c r="F28" s="25"/>
    </row>
    <row r="29" spans="1:16" x14ac:dyDescent="0.35">
      <c r="A29" s="28"/>
      <c r="B29" s="19"/>
      <c r="C29" s="25"/>
      <c r="D29" s="25"/>
      <c r="E29" s="25"/>
      <c r="F29" s="25"/>
    </row>
    <row r="30" spans="1:16" x14ac:dyDescent="0.35">
      <c r="A30" s="19"/>
      <c r="B30" s="19"/>
      <c r="C30" s="25"/>
      <c r="D30" s="25"/>
      <c r="E30" s="25"/>
      <c r="F30" s="25"/>
    </row>
    <row r="33" spans="2:9" ht="20.399999999999999" x14ac:dyDescent="0.35">
      <c r="B33" s="106"/>
      <c r="C33" s="106"/>
      <c r="D33" s="106"/>
      <c r="E33" s="20"/>
      <c r="F33" s="20"/>
      <c r="G33" s="20"/>
      <c r="H33" s="20"/>
      <c r="I33" s="20"/>
    </row>
  </sheetData>
  <mergeCells count="8">
    <mergeCell ref="B33:D33"/>
    <mergeCell ref="A3:P3"/>
    <mergeCell ref="A14:P14"/>
    <mergeCell ref="P15:P20"/>
    <mergeCell ref="A4:P4"/>
    <mergeCell ref="A7:P7"/>
    <mergeCell ref="P8:P13"/>
    <mergeCell ref="A27:F2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view="pageBreakPreview" zoomScale="60" zoomScaleNormal="60" workbookViewId="0">
      <selection activeCell="G10" sqref="G10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3.33203125" style="1" customWidth="1"/>
    <col min="4" max="4" width="15.33203125" style="1" customWidth="1"/>
    <col min="5" max="5" width="12.5546875" style="1" customWidth="1"/>
    <col min="6" max="6" width="15.6640625" style="1" customWidth="1"/>
    <col min="7" max="7" width="13.5546875" style="1" customWidth="1"/>
    <col min="8" max="8" width="14.33203125" style="1" customWidth="1"/>
    <col min="9" max="9" width="13.33203125" style="1" customWidth="1"/>
    <col min="10" max="10" width="14.109375" style="1" customWidth="1"/>
    <col min="11" max="11" width="15.33203125" style="1" customWidth="1"/>
    <col min="12" max="12" width="13.88671875" style="1" customWidth="1"/>
    <col min="13" max="13" width="14.109375" style="1" customWidth="1"/>
    <col min="14" max="14" width="13.6640625" style="1" customWidth="1"/>
    <col min="15" max="15" width="14.5546875" style="1" customWidth="1"/>
    <col min="16" max="16" width="50.109375" style="1" customWidth="1"/>
    <col min="17" max="17" width="14.6640625" style="1" customWidth="1"/>
    <col min="18" max="16384" width="9.109375" style="1"/>
  </cols>
  <sheetData>
    <row r="1" spans="1:21" x14ac:dyDescent="0.35">
      <c r="P1" s="19" t="s">
        <v>49</v>
      </c>
    </row>
    <row r="3" spans="1:21" ht="20.399999999999999" x14ac:dyDescent="0.35">
      <c r="A3" s="106" t="s">
        <v>51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1" ht="18.600000000000001" thickBot="1" x14ac:dyDescent="0.4"/>
    <row r="5" spans="1:21" ht="34.200000000000003" thickBot="1" x14ac:dyDescent="0.4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14</v>
      </c>
      <c r="O5" s="4" t="s">
        <v>12</v>
      </c>
      <c r="P5" s="5" t="s">
        <v>15</v>
      </c>
      <c r="Q5" s="2"/>
      <c r="R5" s="2"/>
      <c r="S5" s="2"/>
      <c r="T5" s="2"/>
      <c r="U5" s="2"/>
    </row>
    <row r="6" spans="1:21" ht="21" thickBot="1" x14ac:dyDescent="0.4">
      <c r="A6" s="107" t="s">
        <v>52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9"/>
    </row>
    <row r="7" spans="1:21" s="42" customFormat="1" x14ac:dyDescent="0.35">
      <c r="A7" s="17" t="s">
        <v>53</v>
      </c>
      <c r="B7" s="18" t="s">
        <v>16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7">
        <f>SUM(C7:N7)</f>
        <v>0</v>
      </c>
      <c r="P7" s="126" t="s">
        <v>67</v>
      </c>
    </row>
    <row r="8" spans="1:21" s="42" customFormat="1" ht="27" customHeight="1" x14ac:dyDescent="0.35">
      <c r="A8" s="9"/>
      <c r="B8" s="6" t="s">
        <v>13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>
        <f t="shared" ref="O8:O11" si="0">SUM(C8:N8)</f>
        <v>0</v>
      </c>
      <c r="P8" s="127"/>
    </row>
    <row r="9" spans="1:21" ht="24.75" customHeight="1" x14ac:dyDescent="0.35">
      <c r="A9" s="9" t="s">
        <v>54</v>
      </c>
      <c r="B9" s="6" t="s">
        <v>16</v>
      </c>
      <c r="C9" s="88"/>
      <c r="D9" s="88"/>
      <c r="E9" s="88"/>
      <c r="F9" s="88"/>
      <c r="G9" s="96">
        <v>4.62</v>
      </c>
      <c r="H9" s="96">
        <v>4.62</v>
      </c>
      <c r="I9" s="96">
        <v>4.62</v>
      </c>
      <c r="J9" s="96">
        <v>4.62</v>
      </c>
      <c r="K9" s="96">
        <v>4.62</v>
      </c>
      <c r="L9" s="96">
        <v>4.62</v>
      </c>
      <c r="M9" s="96">
        <v>4.62</v>
      </c>
      <c r="N9" s="96">
        <v>4.62</v>
      </c>
      <c r="O9" s="87">
        <f t="shared" si="0"/>
        <v>36.96</v>
      </c>
      <c r="P9" s="127"/>
    </row>
    <row r="10" spans="1:21" ht="24.75" customHeight="1" x14ac:dyDescent="0.35">
      <c r="A10" s="9"/>
      <c r="B10" s="6" t="s">
        <v>13</v>
      </c>
      <c r="C10" s="88"/>
      <c r="D10" s="88"/>
      <c r="E10" s="88"/>
      <c r="F10" s="88"/>
      <c r="G10" s="88">
        <f>G9*Q12</f>
        <v>106.26</v>
      </c>
      <c r="H10" s="88">
        <v>106.25</v>
      </c>
      <c r="I10" s="88">
        <v>106.25</v>
      </c>
      <c r="J10" s="88">
        <v>106.25</v>
      </c>
      <c r="K10" s="88">
        <v>106.25</v>
      </c>
      <c r="L10" s="88">
        <v>106.25</v>
      </c>
      <c r="M10" s="88">
        <v>106.25</v>
      </c>
      <c r="N10" s="88">
        <v>106.25</v>
      </c>
      <c r="O10" s="89">
        <f>SUM(C10:N10)</f>
        <v>850.01</v>
      </c>
      <c r="P10" s="127"/>
    </row>
    <row r="11" spans="1:21" ht="23.25" customHeight="1" x14ac:dyDescent="0.35">
      <c r="A11" s="90" t="s">
        <v>42</v>
      </c>
      <c r="B11" s="6" t="s">
        <v>16</v>
      </c>
      <c r="C11" s="15">
        <v>10</v>
      </c>
      <c r="D11" s="15">
        <v>10</v>
      </c>
      <c r="E11" s="15">
        <v>10</v>
      </c>
      <c r="F11" s="15">
        <v>10</v>
      </c>
      <c r="G11" s="15">
        <v>10</v>
      </c>
      <c r="H11" s="15">
        <v>10</v>
      </c>
      <c r="I11" s="15">
        <v>10</v>
      </c>
      <c r="J11" s="15">
        <v>10</v>
      </c>
      <c r="K11" s="15">
        <v>10</v>
      </c>
      <c r="L11" s="15">
        <v>10</v>
      </c>
      <c r="M11" s="15">
        <v>10</v>
      </c>
      <c r="N11" s="15">
        <v>10</v>
      </c>
      <c r="O11" s="86">
        <f t="shared" si="0"/>
        <v>120</v>
      </c>
      <c r="P11" s="127"/>
    </row>
    <row r="12" spans="1:21" ht="23.25" customHeight="1" thickBot="1" x14ac:dyDescent="0.4">
      <c r="A12" s="10"/>
      <c r="B12" s="13" t="s">
        <v>13</v>
      </c>
      <c r="C12" s="14">
        <v>230</v>
      </c>
      <c r="D12" s="14">
        <v>230</v>
      </c>
      <c r="E12" s="14">
        <v>230</v>
      </c>
      <c r="F12" s="14">
        <v>230</v>
      </c>
      <c r="G12" s="14">
        <v>230</v>
      </c>
      <c r="H12" s="14">
        <v>230</v>
      </c>
      <c r="I12" s="14">
        <v>230</v>
      </c>
      <c r="J12" s="14">
        <v>230</v>
      </c>
      <c r="K12" s="14">
        <v>230</v>
      </c>
      <c r="L12" s="14">
        <v>230</v>
      </c>
      <c r="M12" s="14">
        <v>230</v>
      </c>
      <c r="N12" s="14">
        <v>230</v>
      </c>
      <c r="O12" s="89">
        <f>SUM(C12:N12)+0.32</f>
        <v>2760.32</v>
      </c>
      <c r="P12" s="128"/>
      <c r="Q12" s="1">
        <v>23</v>
      </c>
    </row>
    <row r="13" spans="1:21" ht="21.75" customHeight="1" x14ac:dyDescent="0.35"/>
    <row r="14" spans="1:21" ht="25.5" customHeight="1" x14ac:dyDescent="0.35">
      <c r="O14" s="36">
        <f>O11*Q9</f>
        <v>0</v>
      </c>
    </row>
    <row r="15" spans="1:21" ht="26.25" customHeight="1" x14ac:dyDescent="0.35"/>
    <row r="16" spans="1:21" ht="21" customHeight="1" x14ac:dyDescent="0.35"/>
    <row r="18" spans="1:20" ht="24" customHeight="1" x14ac:dyDescent="0.35">
      <c r="B18" s="125" t="s">
        <v>50</v>
      </c>
      <c r="C18" s="125"/>
      <c r="D18" s="125"/>
      <c r="E18" s="125"/>
      <c r="F18" s="125"/>
      <c r="G18" s="125"/>
    </row>
    <row r="19" spans="1:20" ht="17.25" customHeight="1" x14ac:dyDescent="0.35">
      <c r="A19" s="19" t="s">
        <v>64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20" ht="20.25" customHeight="1" x14ac:dyDescent="0.35">
      <c r="A20" s="19" t="s">
        <v>65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" t="s">
        <v>34</v>
      </c>
    </row>
    <row r="21" spans="1:20" ht="19.5" customHeight="1" x14ac:dyDescent="0.35">
      <c r="A21" s="19" t="s">
        <v>66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20" ht="19.5" customHeight="1" x14ac:dyDescent="0.3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20" ht="21.75" customHeight="1" x14ac:dyDescent="0.35"/>
    <row r="24" spans="1:20" ht="23.25" customHeight="1" x14ac:dyDescent="0.4">
      <c r="C24" s="23" t="s">
        <v>22</v>
      </c>
      <c r="D24" s="62"/>
      <c r="E24" s="62"/>
      <c r="F24" s="124" t="s">
        <v>28</v>
      </c>
      <c r="G24" s="124"/>
      <c r="H24" s="106" t="s">
        <v>36</v>
      </c>
      <c r="I24" s="106"/>
      <c r="J24" s="106"/>
    </row>
    <row r="25" spans="1:20" ht="21.75" customHeight="1" x14ac:dyDescent="0.35"/>
    <row r="26" spans="1:20" ht="26.25" customHeight="1" x14ac:dyDescent="0.35">
      <c r="T26" s="38"/>
    </row>
    <row r="27" spans="1:20" ht="21" customHeight="1" x14ac:dyDescent="0.35"/>
    <row r="28" spans="1:20" ht="21" customHeight="1" x14ac:dyDescent="0.35"/>
    <row r="29" spans="1:20" ht="21" customHeight="1" x14ac:dyDescent="0.35"/>
    <row r="30" spans="1:20" ht="24" customHeight="1" x14ac:dyDescent="0.35"/>
    <row r="35" spans="17:17" ht="21" customHeight="1" x14ac:dyDescent="0.35"/>
    <row r="37" spans="17:17" ht="24" customHeight="1" x14ac:dyDescent="0.35"/>
    <row r="38" spans="17:17" ht="17.25" customHeight="1" x14ac:dyDescent="0.35"/>
    <row r="39" spans="17:17" ht="20.25" customHeight="1" x14ac:dyDescent="0.35">
      <c r="Q39" s="1" t="s">
        <v>34</v>
      </c>
    </row>
    <row r="40" spans="17:17" ht="19.5" customHeight="1" x14ac:dyDescent="0.35"/>
    <row r="41" spans="17:17" ht="19.5" customHeight="1" x14ac:dyDescent="0.35"/>
    <row r="42" spans="17:17" ht="21.75" customHeight="1" x14ac:dyDescent="0.35"/>
    <row r="43" spans="17:17" ht="23.25" customHeight="1" x14ac:dyDescent="0.35"/>
    <row r="44" spans="17:17" ht="24.75" customHeight="1" x14ac:dyDescent="0.35"/>
  </sheetData>
  <mergeCells count="6">
    <mergeCell ref="F24:G24"/>
    <mergeCell ref="H24:J24"/>
    <mergeCell ref="B18:G18"/>
    <mergeCell ref="A3:P3"/>
    <mergeCell ref="A6:P6"/>
    <mergeCell ref="P7:P1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8"/>
  <sheetViews>
    <sheetView tabSelected="1" topLeftCell="A4" zoomScale="60" zoomScaleNormal="60" workbookViewId="0">
      <selection activeCell="M10" sqref="M10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3.33203125" style="1" customWidth="1"/>
    <col min="4" max="4" width="15.33203125" style="1" customWidth="1"/>
    <col min="5" max="5" width="12.5546875" style="1" customWidth="1"/>
    <col min="6" max="6" width="15.6640625" style="1" customWidth="1"/>
    <col min="7" max="7" width="13.5546875" style="1" customWidth="1"/>
    <col min="8" max="8" width="14.33203125" style="1" customWidth="1"/>
    <col min="9" max="9" width="13.33203125" style="1" customWidth="1"/>
    <col min="10" max="10" width="14.109375" style="1" customWidth="1"/>
    <col min="11" max="11" width="15.33203125" style="1" customWidth="1"/>
    <col min="12" max="12" width="13.88671875" style="1" customWidth="1"/>
    <col min="13" max="13" width="14.109375" style="1" customWidth="1"/>
    <col min="14" max="14" width="13.6640625" style="1" customWidth="1"/>
    <col min="15" max="15" width="14.5546875" style="1" customWidth="1"/>
    <col min="16" max="16" width="50.109375" style="1" customWidth="1"/>
    <col min="17" max="17" width="14.6640625" style="1" customWidth="1"/>
    <col min="18" max="16384" width="9.109375" style="1"/>
  </cols>
  <sheetData>
    <row r="1" spans="1:21" x14ac:dyDescent="0.35">
      <c r="P1" s="19" t="s">
        <v>21</v>
      </c>
    </row>
    <row r="3" spans="1:21" ht="20.399999999999999" x14ac:dyDescent="0.35">
      <c r="A3" s="106" t="s">
        <v>45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1" ht="21" thickBot="1" x14ac:dyDescent="0.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21" ht="34.200000000000003" thickBot="1" x14ac:dyDescent="0.4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14</v>
      </c>
      <c r="O5" s="4" t="s">
        <v>12</v>
      </c>
      <c r="P5" s="5" t="s">
        <v>15</v>
      </c>
      <c r="Q5" s="2"/>
      <c r="R5" s="2"/>
      <c r="S5" s="2"/>
      <c r="T5" s="2"/>
      <c r="U5" s="2"/>
    </row>
    <row r="6" spans="1:21" ht="21" thickBot="1" x14ac:dyDescent="0.4">
      <c r="A6" s="107" t="s">
        <v>17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9"/>
    </row>
    <row r="7" spans="1:21" s="42" customFormat="1" ht="21" thickBot="1" x14ac:dyDescent="0.4">
      <c r="A7" s="43" t="s">
        <v>32</v>
      </c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1:21" s="42" customFormat="1" ht="27" customHeight="1" x14ac:dyDescent="0.35">
      <c r="A8" s="131" t="s">
        <v>46</v>
      </c>
      <c r="B8" s="8" t="s">
        <v>16</v>
      </c>
      <c r="C8" s="22">
        <v>9.66</v>
      </c>
      <c r="D8" s="22">
        <v>9.01</v>
      </c>
      <c r="E8" s="22">
        <v>9.82</v>
      </c>
      <c r="F8" s="22"/>
      <c r="G8" s="22"/>
      <c r="H8" s="22"/>
      <c r="I8" s="22"/>
      <c r="J8" s="22"/>
      <c r="K8" s="22"/>
      <c r="L8" s="22"/>
      <c r="M8" s="22">
        <v>9.3800000000000008</v>
      </c>
      <c r="N8" s="98">
        <v>9.7200000000000006</v>
      </c>
      <c r="O8" s="105">
        <f>SUM(C8:N8)</f>
        <v>47.59</v>
      </c>
      <c r="P8" s="133" t="s">
        <v>85</v>
      </c>
    </row>
    <row r="9" spans="1:21" ht="24.75" customHeight="1" thickBot="1" x14ac:dyDescent="0.4">
      <c r="A9" s="132"/>
      <c r="B9" s="47" t="s">
        <v>13</v>
      </c>
      <c r="C9" s="39">
        <v>14917.94</v>
      </c>
      <c r="D9" s="39">
        <v>13914.14</v>
      </c>
      <c r="E9" s="39">
        <v>15165.03</v>
      </c>
      <c r="F9" s="39"/>
      <c r="G9" s="39"/>
      <c r="H9" s="39"/>
      <c r="I9" s="39"/>
      <c r="J9" s="39"/>
      <c r="K9" s="39"/>
      <c r="L9" s="39"/>
      <c r="M9" s="39">
        <v>14485.53</v>
      </c>
      <c r="N9" s="29">
        <v>15010.6</v>
      </c>
      <c r="O9" s="53">
        <f>SUM(C9:N9)</f>
        <v>73493.240000000005</v>
      </c>
      <c r="P9" s="134"/>
    </row>
    <row r="10" spans="1:21" ht="24.75" customHeight="1" x14ac:dyDescent="0.35">
      <c r="A10" s="131" t="s">
        <v>47</v>
      </c>
      <c r="B10" s="8" t="s">
        <v>16</v>
      </c>
      <c r="C10" s="22">
        <v>3.11</v>
      </c>
      <c r="D10" s="98">
        <v>7</v>
      </c>
      <c r="E10" s="98">
        <v>1.6</v>
      </c>
      <c r="F10" s="22"/>
      <c r="G10" s="22"/>
      <c r="H10" s="22"/>
      <c r="I10" s="22"/>
      <c r="J10" s="22"/>
      <c r="K10" s="22"/>
      <c r="L10" s="22"/>
      <c r="M10" s="22"/>
      <c r="N10" s="22"/>
      <c r="O10" s="56">
        <f>SUM(C10:N10)</f>
        <v>11.709999999999999</v>
      </c>
      <c r="P10" s="137" t="s">
        <v>83</v>
      </c>
    </row>
    <row r="11" spans="1:21" ht="23.25" customHeight="1" thickBot="1" x14ac:dyDescent="0.4">
      <c r="A11" s="132"/>
      <c r="B11" s="11" t="s">
        <v>13</v>
      </c>
      <c r="C11" s="39">
        <v>4802.7700000000004</v>
      </c>
      <c r="D11" s="39">
        <v>10810.1</v>
      </c>
      <c r="E11" s="39">
        <v>2470.88</v>
      </c>
      <c r="F11" s="29"/>
      <c r="G11" s="29"/>
      <c r="H11" s="29"/>
      <c r="I11" s="29"/>
      <c r="J11" s="29"/>
      <c r="K11" s="29"/>
      <c r="L11" s="29"/>
      <c r="M11" s="29"/>
      <c r="N11" s="29"/>
      <c r="O11" s="58">
        <f>SUM(C11:N11)</f>
        <v>18083.75</v>
      </c>
      <c r="P11" s="138"/>
    </row>
    <row r="12" spans="1:21" ht="23.25" customHeight="1" thickBot="1" x14ac:dyDescent="0.4">
      <c r="A12" s="135" t="s">
        <v>38</v>
      </c>
      <c r="B12" s="8" t="s">
        <v>16</v>
      </c>
      <c r="C12" s="49"/>
      <c r="D12" s="49"/>
      <c r="E12" s="49"/>
      <c r="F12" s="49"/>
      <c r="G12" s="49"/>
      <c r="H12" s="49"/>
      <c r="I12" s="99">
        <v>8</v>
      </c>
      <c r="J12" s="99">
        <v>7</v>
      </c>
      <c r="K12" s="99">
        <v>7</v>
      </c>
      <c r="L12" s="49"/>
      <c r="M12" s="49"/>
      <c r="N12" s="49"/>
      <c r="O12" s="54">
        <f>SUM(I12:K12)</f>
        <v>22</v>
      </c>
      <c r="P12" s="137" t="s">
        <v>70</v>
      </c>
    </row>
    <row r="13" spans="1:21" ht="21.75" customHeight="1" thickBot="1" x14ac:dyDescent="0.4">
      <c r="A13" s="136"/>
      <c r="B13" s="33" t="s">
        <v>13</v>
      </c>
      <c r="C13" s="34"/>
      <c r="D13" s="34"/>
      <c r="E13" s="34"/>
      <c r="F13" s="34"/>
      <c r="G13" s="34"/>
      <c r="H13" s="34"/>
      <c r="I13" s="100">
        <f>I12*1900</f>
        <v>15200</v>
      </c>
      <c r="J13" s="100">
        <f>J12*1900</f>
        <v>13300</v>
      </c>
      <c r="K13" s="100">
        <f>K12*1900</f>
        <v>13300</v>
      </c>
      <c r="L13" s="34"/>
      <c r="M13" s="34"/>
      <c r="N13" s="34"/>
      <c r="O13" s="54">
        <f>SUM(I13:K13)</f>
        <v>41800</v>
      </c>
      <c r="P13" s="138"/>
    </row>
    <row r="14" spans="1:21" ht="25.5" customHeight="1" x14ac:dyDescent="0.35">
      <c r="A14" s="129" t="s">
        <v>48</v>
      </c>
      <c r="B14" s="8" t="s">
        <v>16</v>
      </c>
      <c r="C14" s="22"/>
      <c r="D14" s="22"/>
      <c r="E14" s="22"/>
      <c r="F14" s="22"/>
      <c r="G14" s="22"/>
      <c r="H14" s="22"/>
      <c r="I14" s="22">
        <v>5</v>
      </c>
      <c r="J14" s="22">
        <v>5</v>
      </c>
      <c r="K14" s="22">
        <v>5</v>
      </c>
      <c r="L14" s="22"/>
      <c r="M14" s="22"/>
      <c r="N14" s="22"/>
      <c r="O14" s="56">
        <f>SUM(C14:N14)</f>
        <v>15</v>
      </c>
      <c r="P14" s="133" t="s">
        <v>69</v>
      </c>
      <c r="Q14" s="1">
        <v>2500</v>
      </c>
    </row>
    <row r="15" spans="1:21" ht="26.25" customHeight="1" thickBot="1" x14ac:dyDescent="0.4">
      <c r="A15" s="130"/>
      <c r="B15" s="33" t="s">
        <v>13</v>
      </c>
      <c r="C15" s="34"/>
      <c r="D15" s="34"/>
      <c r="E15" s="34"/>
      <c r="F15" s="34"/>
      <c r="G15" s="34"/>
      <c r="H15" s="34"/>
      <c r="I15" s="34">
        <f>I14*Q14</f>
        <v>12500</v>
      </c>
      <c r="J15" s="34">
        <f>J14*Q14</f>
        <v>12500</v>
      </c>
      <c r="K15" s="34">
        <f>K14*Q14</f>
        <v>12500</v>
      </c>
      <c r="L15" s="34"/>
      <c r="M15" s="34"/>
      <c r="N15" s="34"/>
      <c r="O15" s="55">
        <f>SUM(C15:N15)</f>
        <v>37500</v>
      </c>
      <c r="P15" s="134"/>
    </row>
    <row r="16" spans="1:21" ht="21" customHeight="1" thickBot="1" x14ac:dyDescent="0.4">
      <c r="A16" s="73" t="s">
        <v>33</v>
      </c>
      <c r="B16" s="50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7"/>
      <c r="P16" s="52"/>
    </row>
    <row r="17" spans="1:20" x14ac:dyDescent="0.35">
      <c r="A17" s="131" t="s">
        <v>46</v>
      </c>
      <c r="B17" s="8" t="s">
        <v>31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4">
        <f>SUM(C17:N17)</f>
        <v>0</v>
      </c>
      <c r="P17" s="133"/>
    </row>
    <row r="18" spans="1:20" ht="24" customHeight="1" thickBot="1" x14ac:dyDescent="0.4">
      <c r="A18" s="132"/>
      <c r="B18" s="47" t="s">
        <v>13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97"/>
      <c r="N18" s="97"/>
      <c r="O18" s="59">
        <f>SUM(C18:N18)</f>
        <v>0</v>
      </c>
      <c r="P18" s="134"/>
    </row>
    <row r="19" spans="1:20" ht="17.25" customHeight="1" x14ac:dyDescent="0.35">
      <c r="A19" s="131" t="s">
        <v>47</v>
      </c>
      <c r="B19" s="8" t="s">
        <v>31</v>
      </c>
      <c r="C19" s="22">
        <v>1.92</v>
      </c>
      <c r="D19" s="22"/>
      <c r="E19" s="22">
        <v>0.94</v>
      </c>
      <c r="F19" s="22"/>
      <c r="G19" s="22"/>
      <c r="H19" s="22"/>
      <c r="I19" s="22"/>
      <c r="J19" s="22"/>
      <c r="K19" s="22"/>
      <c r="L19" s="22"/>
      <c r="M19" s="22"/>
      <c r="N19" s="22"/>
      <c r="O19" s="56">
        <f>SUM(C19:N19)</f>
        <v>2.86</v>
      </c>
      <c r="P19" s="133" t="s">
        <v>81</v>
      </c>
    </row>
    <row r="20" spans="1:20" ht="20.25" customHeight="1" thickBot="1" x14ac:dyDescent="0.4">
      <c r="A20" s="132"/>
      <c r="B20" s="11" t="s">
        <v>13</v>
      </c>
      <c r="C20" s="29">
        <v>17280</v>
      </c>
      <c r="D20" s="29"/>
      <c r="E20" s="29">
        <v>8460</v>
      </c>
      <c r="F20" s="39"/>
      <c r="G20" s="39"/>
      <c r="H20" s="39"/>
      <c r="I20" s="39"/>
      <c r="J20" s="39"/>
      <c r="K20" s="39"/>
      <c r="L20" s="39"/>
      <c r="M20" s="39"/>
      <c r="N20" s="39"/>
      <c r="O20" s="58">
        <f>SUM(C20:N20)</f>
        <v>25740</v>
      </c>
      <c r="P20" s="134"/>
      <c r="Q20" s="1" t="s">
        <v>34</v>
      </c>
    </row>
    <row r="21" spans="1:20" ht="19.5" customHeight="1" thickBot="1" x14ac:dyDescent="0.4">
      <c r="A21" s="135" t="s">
        <v>38</v>
      </c>
      <c r="B21" s="8" t="s">
        <v>31</v>
      </c>
      <c r="C21" s="49"/>
      <c r="D21" s="49"/>
      <c r="E21" s="49"/>
      <c r="F21" s="49"/>
      <c r="G21" s="49"/>
      <c r="H21" s="49"/>
      <c r="I21" s="99">
        <v>1</v>
      </c>
      <c r="J21" s="99">
        <v>2</v>
      </c>
      <c r="K21" s="99">
        <v>3</v>
      </c>
      <c r="L21" s="99"/>
      <c r="M21" s="99"/>
      <c r="N21" s="99"/>
      <c r="O21" s="54">
        <f>SUM(I21:K21)</f>
        <v>6</v>
      </c>
      <c r="P21" s="137" t="s">
        <v>39</v>
      </c>
    </row>
    <row r="22" spans="1:20" ht="19.5" customHeight="1" thickBot="1" x14ac:dyDescent="0.4">
      <c r="A22" s="136"/>
      <c r="B22" s="33" t="s">
        <v>13</v>
      </c>
      <c r="C22" s="34"/>
      <c r="D22" s="34"/>
      <c r="E22" s="34"/>
      <c r="F22" s="34"/>
      <c r="G22" s="34"/>
      <c r="H22" s="34"/>
      <c r="I22" s="100">
        <v>8500</v>
      </c>
      <c r="J22" s="100">
        <f>J21*8500</f>
        <v>17000</v>
      </c>
      <c r="K22" s="100">
        <f>K21*8500</f>
        <v>25500</v>
      </c>
      <c r="L22" s="100"/>
      <c r="M22" s="100"/>
      <c r="N22" s="100"/>
      <c r="O22" s="54">
        <f>SUM(I22:K22)</f>
        <v>51000</v>
      </c>
      <c r="P22" s="138"/>
    </row>
    <row r="23" spans="1:20" ht="21.75" customHeight="1" x14ac:dyDescent="0.35">
      <c r="A23" s="129" t="s">
        <v>48</v>
      </c>
      <c r="B23" s="8" t="s">
        <v>31</v>
      </c>
      <c r="C23" s="22"/>
      <c r="D23" s="22"/>
      <c r="E23" s="22"/>
      <c r="F23" s="22"/>
      <c r="G23" s="22"/>
      <c r="H23" s="22"/>
      <c r="I23" s="41">
        <v>1</v>
      </c>
      <c r="J23" s="41">
        <v>1</v>
      </c>
      <c r="K23" s="41">
        <v>2</v>
      </c>
      <c r="L23" s="22"/>
      <c r="M23" s="22"/>
      <c r="N23" s="22"/>
      <c r="O23" s="56">
        <f>SUM(C23:N23)</f>
        <v>4</v>
      </c>
      <c r="P23" s="137" t="s">
        <v>68</v>
      </c>
      <c r="Q23" s="1">
        <v>13500</v>
      </c>
    </row>
    <row r="24" spans="1:20" ht="23.25" customHeight="1" thickBot="1" x14ac:dyDescent="0.4">
      <c r="A24" s="130"/>
      <c r="B24" s="11" t="s">
        <v>13</v>
      </c>
      <c r="C24" s="39"/>
      <c r="D24" s="39"/>
      <c r="E24" s="39"/>
      <c r="F24" s="39"/>
      <c r="G24" s="39"/>
      <c r="H24" s="39"/>
      <c r="I24" s="29">
        <v>13500</v>
      </c>
      <c r="J24" s="29">
        <f>J23*Q23</f>
        <v>13500</v>
      </c>
      <c r="K24" s="29">
        <f>K23*Q23</f>
        <v>27000</v>
      </c>
      <c r="L24" s="39"/>
      <c r="M24" s="39"/>
      <c r="N24" s="39"/>
      <c r="O24" s="58">
        <f>SUM(C24:N24)</f>
        <v>54000</v>
      </c>
      <c r="P24" s="138"/>
    </row>
    <row r="25" spans="1:20" ht="21.75" customHeight="1" thickBot="1" x14ac:dyDescent="0.4">
      <c r="A25" s="140" t="s">
        <v>18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2"/>
    </row>
    <row r="26" spans="1:20" ht="26.25" customHeight="1" thickBot="1" x14ac:dyDescent="0.4">
      <c r="A26" s="75" t="s">
        <v>32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7"/>
      <c r="T26" s="38"/>
    </row>
    <row r="27" spans="1:20" ht="21" customHeight="1" x14ac:dyDescent="0.35">
      <c r="A27" s="143" t="s">
        <v>46</v>
      </c>
      <c r="B27" s="18" t="s">
        <v>16</v>
      </c>
      <c r="C27" s="71">
        <v>4.7</v>
      </c>
      <c r="D27" s="71">
        <v>2.97</v>
      </c>
      <c r="E27" s="71">
        <v>3.27</v>
      </c>
      <c r="F27" s="78"/>
      <c r="G27" s="78"/>
      <c r="H27" s="78"/>
      <c r="I27" s="78"/>
      <c r="J27" s="78"/>
      <c r="K27" s="78"/>
      <c r="L27" s="78"/>
      <c r="M27" s="78">
        <v>3.17</v>
      </c>
      <c r="N27" s="78">
        <v>3.44</v>
      </c>
      <c r="O27" s="85">
        <f>SUM(C27:N27)</f>
        <v>17.55</v>
      </c>
      <c r="P27" s="115" t="s">
        <v>84</v>
      </c>
    </row>
    <row r="28" spans="1:20" ht="21" customHeight="1" thickBot="1" x14ac:dyDescent="0.4">
      <c r="A28" s="132"/>
      <c r="B28" s="47" t="s">
        <v>13</v>
      </c>
      <c r="C28" s="48">
        <v>7258.21</v>
      </c>
      <c r="D28" s="48">
        <v>7065.63</v>
      </c>
      <c r="E28" s="48">
        <v>7779.33</v>
      </c>
      <c r="F28" s="48"/>
      <c r="G28" s="48"/>
      <c r="H28" s="48"/>
      <c r="I28" s="48"/>
      <c r="J28" s="48"/>
      <c r="K28" s="48"/>
      <c r="L28" s="48"/>
      <c r="M28" s="48">
        <v>7541.43</v>
      </c>
      <c r="N28" s="48">
        <v>8183.76</v>
      </c>
      <c r="O28" s="53">
        <f>SUM(C28:N28)</f>
        <v>37828.36</v>
      </c>
      <c r="P28" s="134"/>
    </row>
    <row r="29" spans="1:20" ht="21" customHeight="1" x14ac:dyDescent="0.35">
      <c r="A29" s="131" t="s">
        <v>47</v>
      </c>
      <c r="B29" s="8" t="s">
        <v>16</v>
      </c>
      <c r="C29" s="22">
        <v>0.7</v>
      </c>
      <c r="D29" s="41">
        <v>3</v>
      </c>
      <c r="E29" s="22">
        <v>0.34</v>
      </c>
      <c r="F29" s="22"/>
      <c r="G29" s="22"/>
      <c r="H29" s="22"/>
      <c r="I29" s="22"/>
      <c r="J29" s="22"/>
      <c r="K29" s="22"/>
      <c r="L29" s="22"/>
      <c r="M29" s="22"/>
      <c r="N29" s="22"/>
      <c r="O29" s="56">
        <f>SUM(C29:N29)</f>
        <v>4.04</v>
      </c>
      <c r="P29" s="133" t="s">
        <v>82</v>
      </c>
    </row>
    <row r="30" spans="1:20" ht="24" customHeight="1" thickBot="1" x14ac:dyDescent="0.4">
      <c r="A30" s="132"/>
      <c r="B30" s="11" t="s">
        <v>13</v>
      </c>
      <c r="C30" s="29">
        <v>1081.01</v>
      </c>
      <c r="D30" s="39">
        <v>4632.8999999999996</v>
      </c>
      <c r="E30" s="39">
        <v>525.05999999999995</v>
      </c>
      <c r="F30" s="39"/>
      <c r="G30" s="39"/>
      <c r="H30" s="39"/>
      <c r="I30" s="39"/>
      <c r="J30" s="39"/>
      <c r="K30" s="39"/>
      <c r="L30" s="39"/>
      <c r="M30" s="39"/>
      <c r="N30" s="39"/>
      <c r="O30" s="58">
        <f>SUM(C30:N30)</f>
        <v>6238.9699999999993</v>
      </c>
      <c r="P30" s="134"/>
    </row>
    <row r="31" spans="1:20" x14ac:dyDescent="0.35">
      <c r="A31" s="135" t="s">
        <v>38</v>
      </c>
      <c r="B31" s="8" t="s">
        <v>16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54">
        <f>N31+M31+L31</f>
        <v>0</v>
      </c>
      <c r="P31" s="133"/>
    </row>
    <row r="32" spans="1:20" ht="18.600000000000001" thickBot="1" x14ac:dyDescent="0.4">
      <c r="A32" s="136"/>
      <c r="B32" s="33" t="s">
        <v>13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55">
        <f>N32+M32+L32+E32+D32+C32</f>
        <v>0</v>
      </c>
      <c r="P32" s="134"/>
    </row>
    <row r="33" spans="1:17" x14ac:dyDescent="0.35">
      <c r="A33" s="129" t="s">
        <v>48</v>
      </c>
      <c r="B33" s="8" t="s">
        <v>16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56">
        <f>SUM(C33:N33)</f>
        <v>0</v>
      </c>
      <c r="P33" s="133"/>
    </row>
    <row r="34" spans="1:17" ht="18.600000000000001" thickBot="1" x14ac:dyDescent="0.4">
      <c r="A34" s="130"/>
      <c r="B34" s="11" t="s">
        <v>13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58">
        <f>SUM(C34:N34)</f>
        <v>0</v>
      </c>
      <c r="P34" s="134"/>
    </row>
    <row r="35" spans="1:17" ht="21" customHeight="1" thickBot="1" x14ac:dyDescent="0.4">
      <c r="A35" s="73" t="s">
        <v>33</v>
      </c>
      <c r="B35" s="50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7"/>
      <c r="P35" s="52"/>
    </row>
    <row r="36" spans="1:17" x14ac:dyDescent="0.35">
      <c r="A36" s="131" t="s">
        <v>46</v>
      </c>
      <c r="B36" s="8" t="s">
        <v>31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4">
        <f>SUM(C36:N36)</f>
        <v>0</v>
      </c>
      <c r="P36" s="133"/>
    </row>
    <row r="37" spans="1:17" ht="24" customHeight="1" thickBot="1" x14ac:dyDescent="0.4">
      <c r="A37" s="132"/>
      <c r="B37" s="47" t="s">
        <v>13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9">
        <f>SUM(C37:N37)</f>
        <v>0</v>
      </c>
      <c r="P37" s="134"/>
    </row>
    <row r="38" spans="1:17" ht="17.25" customHeight="1" x14ac:dyDescent="0.35">
      <c r="A38" s="131" t="s">
        <v>47</v>
      </c>
      <c r="B38" s="8" t="s">
        <v>31</v>
      </c>
      <c r="C38" s="98">
        <v>1.3</v>
      </c>
      <c r="D38" s="22"/>
      <c r="E38" s="22">
        <v>0.65</v>
      </c>
      <c r="F38" s="22"/>
      <c r="G38" s="22"/>
      <c r="H38" s="22"/>
      <c r="I38" s="22"/>
      <c r="J38" s="22"/>
      <c r="K38" s="22"/>
      <c r="L38" s="22"/>
      <c r="M38" s="22"/>
      <c r="N38" s="22"/>
      <c r="O38" s="56">
        <f>SUM(C38:N38)</f>
        <v>1.9500000000000002</v>
      </c>
      <c r="P38" s="137" t="s">
        <v>80</v>
      </c>
    </row>
    <row r="39" spans="1:17" ht="20.25" customHeight="1" thickBot="1" x14ac:dyDescent="0.4">
      <c r="A39" s="132"/>
      <c r="B39" s="11" t="s">
        <v>13</v>
      </c>
      <c r="C39" s="39">
        <v>11700</v>
      </c>
      <c r="D39" s="39"/>
      <c r="E39" s="39">
        <v>5850</v>
      </c>
      <c r="F39" s="39"/>
      <c r="G39" s="39"/>
      <c r="H39" s="39"/>
      <c r="I39" s="39"/>
      <c r="J39" s="39"/>
      <c r="K39" s="39"/>
      <c r="L39" s="39"/>
      <c r="M39" s="39"/>
      <c r="N39" s="39"/>
      <c r="O39" s="58">
        <f>SUM(C39:N39)</f>
        <v>17550</v>
      </c>
      <c r="P39" s="138"/>
      <c r="Q39" s="1" t="s">
        <v>34</v>
      </c>
    </row>
    <row r="40" spans="1:17" ht="19.5" customHeight="1" x14ac:dyDescent="0.35">
      <c r="A40" s="135" t="s">
        <v>38</v>
      </c>
      <c r="B40" s="8" t="s">
        <v>31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4"/>
      <c r="P40" s="137"/>
    </row>
    <row r="41" spans="1:17" ht="19.5" customHeight="1" thickBot="1" x14ac:dyDescent="0.4">
      <c r="A41" s="136"/>
      <c r="B41" s="33" t="s">
        <v>13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55">
        <f>N41+M41+L41+E41+D41+C41</f>
        <v>0</v>
      </c>
      <c r="P41" s="138"/>
    </row>
    <row r="42" spans="1:17" ht="21.75" customHeight="1" x14ac:dyDescent="0.35">
      <c r="A42" s="129" t="s">
        <v>48</v>
      </c>
      <c r="B42" s="8" t="s">
        <v>31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56">
        <f>SUM(C42:N42)</f>
        <v>0</v>
      </c>
      <c r="P42" s="137"/>
    </row>
    <row r="43" spans="1:17" ht="23.25" customHeight="1" thickBot="1" x14ac:dyDescent="0.4">
      <c r="A43" s="130"/>
      <c r="B43" s="11" t="s">
        <v>13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58">
        <f>SUM(C43:N43)</f>
        <v>0</v>
      </c>
      <c r="P43" s="138"/>
    </row>
    <row r="44" spans="1:17" ht="24.75" customHeight="1" x14ac:dyDescent="0.3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" t="s">
        <v>32</v>
      </c>
      <c r="O44" s="38">
        <f>O34+O15</f>
        <v>37500</v>
      </c>
      <c r="P44" s="19"/>
    </row>
    <row r="45" spans="1:17" x14ac:dyDescent="0.35">
      <c r="N45" s="1" t="s">
        <v>33</v>
      </c>
      <c r="O45" s="38">
        <f>O43+O24</f>
        <v>54000</v>
      </c>
    </row>
    <row r="46" spans="1:17" x14ac:dyDescent="0.35">
      <c r="O46" s="36">
        <f>O44+O45</f>
        <v>91500</v>
      </c>
    </row>
    <row r="47" spans="1:17" x14ac:dyDescent="0.35">
      <c r="A47" s="139"/>
      <c r="B47" s="139"/>
      <c r="C47" s="139"/>
      <c r="D47" s="139"/>
      <c r="O47" s="36"/>
    </row>
    <row r="48" spans="1:17" x14ac:dyDescent="0.35">
      <c r="O48" s="36"/>
    </row>
    <row r="49" spans="3:15" x14ac:dyDescent="0.35">
      <c r="O49" s="36"/>
    </row>
    <row r="50" spans="3:15" x14ac:dyDescent="0.35">
      <c r="O50" s="36"/>
    </row>
    <row r="51" spans="3:15" ht="21" x14ac:dyDescent="0.4">
      <c r="C51" s="23" t="s">
        <v>22</v>
      </c>
      <c r="F51" s="62" t="s">
        <v>29</v>
      </c>
      <c r="H51" s="106" t="s">
        <v>36</v>
      </c>
      <c r="I51" s="106"/>
      <c r="J51" s="106"/>
      <c r="O51" s="36"/>
    </row>
    <row r="52" spans="3:15" x14ac:dyDescent="0.35">
      <c r="O52" s="36"/>
    </row>
    <row r="53" spans="3:15" x14ac:dyDescent="0.35">
      <c r="O53" s="36"/>
    </row>
    <row r="54" spans="3:15" x14ac:dyDescent="0.35">
      <c r="O54" s="36"/>
    </row>
    <row r="55" spans="3:15" x14ac:dyDescent="0.35">
      <c r="O55" s="36"/>
    </row>
    <row r="56" spans="3:15" x14ac:dyDescent="0.35">
      <c r="O56" s="36"/>
    </row>
    <row r="57" spans="3:15" x14ac:dyDescent="0.35">
      <c r="O57" s="36"/>
    </row>
    <row r="58" spans="3:15" ht="21" x14ac:dyDescent="0.4">
      <c r="C58" s="23"/>
      <c r="D58" s="62"/>
      <c r="E58" s="62"/>
      <c r="F58" s="62"/>
      <c r="G58" s="62"/>
      <c r="H58" s="106"/>
      <c r="I58" s="106"/>
      <c r="J58" s="106"/>
    </row>
  </sheetData>
  <mergeCells count="38">
    <mergeCell ref="A38:A39"/>
    <mergeCell ref="P38:P39"/>
    <mergeCell ref="A40:A41"/>
    <mergeCell ref="P40:P41"/>
    <mergeCell ref="A42:A43"/>
    <mergeCell ref="P42:P43"/>
    <mergeCell ref="H58:J58"/>
    <mergeCell ref="A31:A32"/>
    <mergeCell ref="P17:P18"/>
    <mergeCell ref="A19:A20"/>
    <mergeCell ref="P19:P20"/>
    <mergeCell ref="A21:A22"/>
    <mergeCell ref="A25:P25"/>
    <mergeCell ref="P23:P24"/>
    <mergeCell ref="P21:P22"/>
    <mergeCell ref="A27:A28"/>
    <mergeCell ref="P27:P28"/>
    <mergeCell ref="P29:P30"/>
    <mergeCell ref="P31:P32"/>
    <mergeCell ref="A33:A34"/>
    <mergeCell ref="P33:P34"/>
    <mergeCell ref="A36:A37"/>
    <mergeCell ref="H51:J51"/>
    <mergeCell ref="A3:P3"/>
    <mergeCell ref="A6:P6"/>
    <mergeCell ref="A23:A24"/>
    <mergeCell ref="A14:A15"/>
    <mergeCell ref="A29:A30"/>
    <mergeCell ref="A8:A9"/>
    <mergeCell ref="P8:P9"/>
    <mergeCell ref="A17:A18"/>
    <mergeCell ref="A12:A13"/>
    <mergeCell ref="P10:P11"/>
    <mergeCell ref="P12:P13"/>
    <mergeCell ref="A10:A11"/>
    <mergeCell ref="P14:P15"/>
    <mergeCell ref="P36:P37"/>
    <mergeCell ref="A47:D47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5</vt:i4>
      </vt:variant>
    </vt:vector>
  </HeadingPairs>
  <TitlesOfParts>
    <vt:vector size="10" baseType="lpstr">
      <vt:lpstr>Ел.енергія</vt:lpstr>
      <vt:lpstr>Теплопостачання</vt:lpstr>
      <vt:lpstr>Транспортування природного газу</vt:lpstr>
      <vt:lpstr>Водопостачання</vt:lpstr>
      <vt:lpstr>Інші енергоносії</vt:lpstr>
      <vt:lpstr>Водопостачання!Область_друку</vt:lpstr>
      <vt:lpstr>Ел.енергія!Область_друку</vt:lpstr>
      <vt:lpstr>'Інші енергоносії'!Область_друку</vt:lpstr>
      <vt:lpstr>Теплопостачання!Область_друку</vt:lpstr>
      <vt:lpstr>'Транспортування природного газу'!Область_друку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2026-08-27T05:48:34Z</dcterms:modified>
</cp:coreProperties>
</file>