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0" yWindow="0" windowWidth="23040" windowHeight="11268"/>
  </bookViews>
  <sheets>
    <sheet name="2026" sheetId="1" r:id="rId1"/>
  </sheets>
  <calcPr calcId="162913"/>
</workbook>
</file>

<file path=xl/calcChain.xml><?xml version="1.0" encoding="utf-8"?>
<calcChain xmlns="http://schemas.openxmlformats.org/spreadsheetml/2006/main">
  <c r="C18" i="1" l="1"/>
  <c r="O17" i="1"/>
  <c r="O18" i="1" s="1"/>
  <c r="F17" i="1"/>
  <c r="P17" i="1"/>
  <c r="F16" i="1" l="1"/>
  <c r="H16" i="1" s="1"/>
  <c r="M16" i="1"/>
  <c r="N16" i="1" l="1"/>
  <c r="J16" i="1"/>
  <c r="M15" i="1"/>
  <c r="M14" i="1"/>
  <c r="P16" i="1" l="1"/>
  <c r="F15" i="1" l="1"/>
  <c r="H15" i="1" l="1"/>
  <c r="J15" i="1"/>
  <c r="P15" i="1" l="1"/>
  <c r="F29" i="1" l="1"/>
  <c r="J29" i="1" s="1"/>
  <c r="H29" i="1" l="1"/>
  <c r="N29" i="1"/>
  <c r="C31" i="1"/>
  <c r="P29" i="1" l="1"/>
  <c r="O31" i="1" l="1"/>
  <c r="K31" i="1"/>
  <c r="L31" i="1"/>
  <c r="M31" i="1"/>
  <c r="F27" i="1"/>
  <c r="H27" i="1" l="1"/>
  <c r="J27" i="1"/>
  <c r="F28" i="1"/>
  <c r="F24" i="1"/>
  <c r="F23" i="1"/>
  <c r="P23" i="1" s="1"/>
  <c r="F22" i="1"/>
  <c r="P22" i="1" s="1"/>
  <c r="F21" i="1"/>
  <c r="P21" i="1" s="1"/>
  <c r="F20" i="1"/>
  <c r="P20" i="1" s="1"/>
  <c r="F14" i="1"/>
  <c r="F18" i="1" s="1"/>
  <c r="C25" i="1"/>
  <c r="O25" i="1"/>
  <c r="N25" i="1"/>
  <c r="M25" i="1"/>
  <c r="L25" i="1"/>
  <c r="K25" i="1"/>
  <c r="J25" i="1"/>
  <c r="H25" i="1"/>
  <c r="L18" i="1"/>
  <c r="M18" i="1"/>
  <c r="K14" i="1" l="1"/>
  <c r="K18" i="1" s="1"/>
  <c r="K32" i="1" s="1"/>
  <c r="N18" i="1"/>
  <c r="J28" i="1"/>
  <c r="N28" i="1"/>
  <c r="N31" i="1" s="1"/>
  <c r="P27" i="1"/>
  <c r="J14" i="1"/>
  <c r="H14" i="1"/>
  <c r="H28" i="1"/>
  <c r="O32" i="1"/>
  <c r="M32" i="1"/>
  <c r="L32" i="1"/>
  <c r="F25" i="1"/>
  <c r="P24" i="1"/>
  <c r="P25" i="1" s="1"/>
  <c r="P14" i="1" l="1"/>
  <c r="P18" i="1" s="1"/>
  <c r="H18" i="1"/>
  <c r="J18" i="1"/>
  <c r="N32" i="1"/>
  <c r="P28" i="1"/>
  <c r="F30" i="1"/>
  <c r="F31" i="1" l="1"/>
  <c r="F32" i="1" s="1"/>
  <c r="J30" i="1"/>
  <c r="H30" i="1"/>
  <c r="H31" i="1" s="1"/>
  <c r="H32" i="1" s="1"/>
  <c r="C32" i="1"/>
  <c r="J31" i="1" l="1"/>
  <c r="J32" i="1" s="1"/>
  <c r="P30" i="1"/>
  <c r="P31" i="1" s="1"/>
  <c r="P32" i="1" s="1"/>
</calcChain>
</file>

<file path=xl/sharedStrings.xml><?xml version="1.0" encoding="utf-8"?>
<sst xmlns="http://schemas.openxmlformats.org/spreadsheetml/2006/main" count="71" uniqueCount="56">
  <si>
    <t>ШТАТНИЙ РОЗПИС</t>
  </si>
  <si>
    <t>№</t>
  </si>
  <si>
    <t>Надбавки</t>
  </si>
  <si>
    <t xml:space="preserve">за престижність праці </t>
  </si>
  <si>
    <t>Адмінперсонал</t>
  </si>
  <si>
    <t>Директор</t>
  </si>
  <si>
    <t>Вчителі</t>
  </si>
  <si>
    <t>__________________________</t>
  </si>
  <si>
    <t>М.П.</t>
  </si>
  <si>
    <t>Головний бухгалтер</t>
  </si>
  <si>
    <t>ЗАТВЕРДЖУЮ :</t>
  </si>
  <si>
    <t>Начальник Відділу освіти , молоді та спорту Миколаївської сільської ради Сумського району Сумської області</t>
  </si>
  <si>
    <t>_______________ 20___ р.            М.П.</t>
  </si>
  <si>
    <t>Миколаївської сільської ради Сумського району Сумської області</t>
  </si>
  <si>
    <t>Доплати</t>
  </si>
  <si>
    <t xml:space="preserve">  ___________________________Наталія МАКШЕЄВА</t>
  </si>
  <si>
    <t>ВСЬОГО:</t>
  </si>
  <si>
    <t>РАЗОМ вчителі:</t>
  </si>
  <si>
    <t xml:space="preserve"> за вислугу років</t>
  </si>
  <si>
    <t>старший вчитель</t>
  </si>
  <si>
    <t>Антоніна ВОДА</t>
  </si>
  <si>
    <t>Надія ОДІНЦОВА</t>
  </si>
  <si>
    <t>Назва структурного підрозділу та посад</t>
  </si>
  <si>
    <t>Фонд заробітної плати на місяць (грн)</t>
  </si>
  <si>
    <t>Практичний психолог</t>
  </si>
  <si>
    <t>Асистент вчителя</t>
  </si>
  <si>
    <t>вчитель вищ.кат.</t>
  </si>
  <si>
    <t>вчитель І кат.</t>
  </si>
  <si>
    <t>вчитель ІІ кат.</t>
  </si>
  <si>
    <t>вчитель без кат.</t>
  </si>
  <si>
    <t>Дошкільний підрозділ</t>
  </si>
  <si>
    <t>Музичний керівник без кат.</t>
  </si>
  <si>
    <t>х</t>
  </si>
  <si>
    <t>%</t>
  </si>
  <si>
    <t>Кількість штатних одиниць</t>
  </si>
  <si>
    <t xml:space="preserve">Розряд </t>
  </si>
  <si>
    <t>Посадовий оклад</t>
  </si>
  <si>
    <t>Місячний фонд за посадовим окладом</t>
  </si>
  <si>
    <t>РАЗОМ :</t>
  </si>
  <si>
    <t xml:space="preserve">Вихователь без кат. </t>
  </si>
  <si>
    <t>Асистент вихователя</t>
  </si>
  <si>
    <t>за роботу в інкклюзивному класі/ групі 20%</t>
  </si>
  <si>
    <t>за ведення діловодства 10%</t>
  </si>
  <si>
    <t xml:space="preserve"> за ведення сайту</t>
  </si>
  <si>
    <t>до мінімальної заробітної плати</t>
  </si>
  <si>
    <t>за роботу в несприятиливих умовах праці</t>
  </si>
  <si>
    <t xml:space="preserve">  ___________________________Надія ЧЕЧЕЛЬ</t>
  </si>
  <si>
    <t>Сторож</t>
  </si>
  <si>
    <t>Головний бухгалтер Відділу освіти, молоді та спорту</t>
  </si>
  <si>
    <t>_________________</t>
  </si>
  <si>
    <t>Миколаївської сільської ради</t>
  </si>
  <si>
    <t>з 01 вересня 2026 року</t>
  </si>
  <si>
    <t>Штат в кількості 3,25 штатних одиниць з місячним фондом</t>
  </si>
  <si>
    <r>
      <t>заробітної плати</t>
    </r>
    <r>
      <rPr>
        <b/>
        <i/>
        <sz val="10"/>
        <rFont val="Times New Roman"/>
        <family val="1"/>
        <charset val="204"/>
      </rPr>
      <t xml:space="preserve"> Сорок дев'ять тисяч вісімдесят шість гривень 52 копійки</t>
    </r>
  </si>
  <si>
    <t>Директор Кровненської початкової школи Миколаївської сільської ради Сумського району Сумської області</t>
  </si>
  <si>
    <t>Кровненська початкова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</si>
</sst>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/>
    <xf numFmtId="0" fontId="3" fillId="0" borderId="0" xfId="0" applyFont="1" applyBorder="1"/>
    <xf numFmtId="1" fontId="0" fillId="0" borderId="0" xfId="0" applyNumberFormat="1"/>
    <xf numFmtId="2" fontId="0" fillId="0" borderId="0" xfId="0" applyNumberFormat="1"/>
    <xf numFmtId="0" fontId="4" fillId="0" borderId="0" xfId="0" applyFont="1"/>
    <xf numFmtId="0" fontId="4" fillId="0" borderId="0" xfId="0" applyFont="1" applyAlignment="1"/>
    <xf numFmtId="0" fontId="7" fillId="0" borderId="0" xfId="0" applyFont="1"/>
    <xf numFmtId="0" fontId="8" fillId="0" borderId="0" xfId="0" applyFont="1"/>
    <xf numFmtId="2" fontId="2" fillId="5" borderId="0" xfId="0" applyNumberFormat="1" applyFont="1" applyFill="1" applyBorder="1"/>
    <xf numFmtId="2" fontId="1" fillId="5" borderId="0" xfId="0" applyNumberFormat="1" applyFont="1" applyFill="1" applyBorder="1"/>
    <xf numFmtId="0" fontId="0" fillId="5" borderId="0" xfId="0" applyFill="1"/>
    <xf numFmtId="0" fontId="0" fillId="0" borderId="0" xfId="0" applyBorder="1"/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2" fillId="0" borderId="6" xfId="0" applyFont="1" applyBorder="1"/>
    <xf numFmtId="2" fontId="12" fillId="0" borderId="6" xfId="0" applyNumberFormat="1" applyFont="1" applyFill="1" applyBorder="1"/>
    <xf numFmtId="2" fontId="12" fillId="0" borderId="6" xfId="0" applyNumberFormat="1" applyFont="1" applyBorder="1"/>
    <xf numFmtId="2" fontId="10" fillId="2" borderId="6" xfId="0" applyNumberFormat="1" applyFont="1" applyFill="1" applyBorder="1"/>
    <xf numFmtId="0" fontId="10" fillId="3" borderId="2" xfId="0" applyFont="1" applyFill="1" applyBorder="1" applyAlignment="1"/>
    <xf numFmtId="0" fontId="10" fillId="3" borderId="3" xfId="0" applyFont="1" applyFill="1" applyBorder="1" applyAlignment="1"/>
    <xf numFmtId="0" fontId="10" fillId="3" borderId="4" xfId="0" applyFont="1" applyFill="1" applyBorder="1" applyAlignment="1"/>
    <xf numFmtId="0" fontId="11" fillId="0" borderId="6" xfId="0" applyFont="1" applyBorder="1" applyAlignment="1"/>
    <xf numFmtId="2" fontId="11" fillId="0" borderId="6" xfId="0" applyNumberFormat="1" applyFont="1" applyBorder="1" applyAlignment="1"/>
    <xf numFmtId="2" fontId="12" fillId="3" borderId="6" xfId="0" applyNumberFormat="1" applyFont="1" applyFill="1" applyBorder="1"/>
    <xf numFmtId="0" fontId="12" fillId="3" borderId="6" xfId="0" applyFont="1" applyFill="1" applyBorder="1"/>
    <xf numFmtId="2" fontId="14" fillId="2" borderId="6" xfId="0" applyNumberFormat="1" applyFont="1" applyFill="1" applyBorder="1"/>
    <xf numFmtId="2" fontId="10" fillId="4" borderId="6" xfId="0" applyNumberFormat="1" applyFont="1" applyFill="1" applyBorder="1"/>
    <xf numFmtId="0" fontId="13" fillId="5" borderId="0" xfId="0" applyFont="1" applyFill="1" applyBorder="1" applyAlignment="1">
      <alignment horizontal="center"/>
    </xf>
    <xf numFmtId="2" fontId="10" fillId="5" borderId="0" xfId="0" applyNumberFormat="1" applyFont="1" applyFill="1" applyBorder="1"/>
    <xf numFmtId="0" fontId="10" fillId="5" borderId="0" xfId="0" applyFont="1" applyFill="1" applyBorder="1"/>
    <xf numFmtId="2" fontId="14" fillId="5" borderId="0" xfId="0" applyNumberFormat="1" applyFont="1" applyFill="1" applyBorder="1"/>
    <xf numFmtId="2" fontId="12" fillId="5" borderId="0" xfId="0" applyNumberFormat="1" applyFont="1" applyFill="1" applyBorder="1"/>
    <xf numFmtId="0" fontId="11" fillId="0" borderId="0" xfId="0" applyFont="1"/>
    <xf numFmtId="0" fontId="16" fillId="0" borderId="0" xfId="0" applyFont="1"/>
    <xf numFmtId="0" fontId="5" fillId="0" borderId="0" xfId="0" applyFont="1" applyAlignment="1"/>
    <xf numFmtId="0" fontId="17" fillId="0" borderId="0" xfId="0" applyFont="1" applyAlignment="1"/>
    <xf numFmtId="0" fontId="12" fillId="3" borderId="2" xfId="0" applyFont="1" applyFill="1" applyBorder="1" applyAlignment="1">
      <alignment horizontal="right"/>
    </xf>
    <xf numFmtId="0" fontId="12" fillId="0" borderId="6" xfId="0" applyFont="1" applyBorder="1" applyAlignment="1">
      <alignment horizontal="left" wrapText="1"/>
    </xf>
    <xf numFmtId="0" fontId="10" fillId="2" borderId="6" xfId="0" applyFont="1" applyFill="1" applyBorder="1" applyAlignment="1">
      <alignment horizontal="center" vertical="center"/>
    </xf>
    <xf numFmtId="2" fontId="14" fillId="2" borderId="6" xfId="0" applyNumberFormat="1" applyFont="1" applyFill="1" applyBorder="1" applyAlignment="1">
      <alignment horizontal="center" vertical="center"/>
    </xf>
    <xf numFmtId="2" fontId="10" fillId="6" borderId="6" xfId="0" applyNumberFormat="1" applyFont="1" applyFill="1" applyBorder="1"/>
    <xf numFmtId="0" fontId="10" fillId="6" borderId="6" xfId="0" applyFont="1" applyFill="1" applyBorder="1" applyAlignment="1">
      <alignment horizontal="center" vertical="center"/>
    </xf>
    <xf numFmtId="2" fontId="10" fillId="6" borderId="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" fontId="12" fillId="0" borderId="6" xfId="0" applyNumberFormat="1" applyFont="1" applyFill="1" applyBorder="1"/>
    <xf numFmtId="1" fontId="12" fillId="0" borderId="6" xfId="0" applyNumberFormat="1" applyFont="1" applyBorder="1"/>
    <xf numFmtId="0" fontId="10" fillId="6" borderId="2" xfId="0" applyFont="1" applyFill="1" applyBorder="1" applyAlignment="1"/>
    <xf numFmtId="0" fontId="10" fillId="6" borderId="3" xfId="0" applyFont="1" applyFill="1" applyBorder="1" applyAlignment="1"/>
    <xf numFmtId="0" fontId="10" fillId="6" borderId="4" xfId="0" applyFont="1" applyFill="1" applyBorder="1" applyAlignment="1"/>
    <xf numFmtId="2" fontId="14" fillId="6" borderId="6" xfId="0" applyNumberFormat="1" applyFont="1" applyFill="1" applyBorder="1" applyAlignment="1">
      <alignment horizontal="center" vertical="center"/>
    </xf>
    <xf numFmtId="2" fontId="14" fillId="6" borderId="6" xfId="0" applyNumberFormat="1" applyFont="1" applyFill="1" applyBorder="1"/>
    <xf numFmtId="164" fontId="12" fillId="0" borderId="6" xfId="0" applyNumberFormat="1" applyFont="1" applyBorder="1"/>
    <xf numFmtId="0" fontId="18" fillId="0" borderId="0" xfId="0" applyFont="1" applyAlignment="1"/>
    <xf numFmtId="0" fontId="19" fillId="0" borderId="0" xfId="0" applyFont="1"/>
    <xf numFmtId="0" fontId="0" fillId="0" borderId="0" xfId="0" applyFont="1"/>
    <xf numFmtId="0" fontId="12" fillId="0" borderId="2" xfId="0" applyFont="1" applyBorder="1"/>
    <xf numFmtId="2" fontId="12" fillId="5" borderId="6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7" fillId="0" borderId="0" xfId="0" applyFont="1" applyAlignment="1"/>
    <xf numFmtId="2" fontId="7" fillId="0" borderId="0" xfId="0" applyNumberFormat="1" applyFont="1"/>
    <xf numFmtId="0" fontId="24" fillId="0" borderId="0" xfId="0" applyFont="1"/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6" borderId="2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left"/>
    </xf>
    <xf numFmtId="0" fontId="12" fillId="0" borderId="1" xfId="0" applyFont="1" applyBorder="1" applyAlignment="1"/>
    <xf numFmtId="0" fontId="12" fillId="0" borderId="5" xfId="0" applyFont="1" applyBorder="1" applyAlignment="1"/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left"/>
    </xf>
    <xf numFmtId="0" fontId="20" fillId="0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5"/>
  <sheetViews>
    <sheetView tabSelected="1" zoomScaleNormal="100" workbookViewId="0">
      <selection sqref="A1:Q39"/>
    </sheetView>
  </sheetViews>
  <sheetFormatPr defaultRowHeight="14.4" x14ac:dyDescent="0.3"/>
  <cols>
    <col min="1" max="1" width="3.109375" customWidth="1"/>
    <col min="2" max="2" width="25.5546875" customWidth="1"/>
    <col min="3" max="3" width="5.44140625" customWidth="1"/>
    <col min="4" max="4" width="3.88671875" customWidth="1"/>
    <col min="5" max="5" width="9" customWidth="1"/>
    <col min="6" max="6" width="8.33203125" customWidth="1"/>
    <col min="7" max="7" width="3" customWidth="1"/>
    <col min="8" max="8" width="7.109375" customWidth="1"/>
    <col min="9" max="9" width="3.109375" customWidth="1"/>
    <col min="10" max="10" width="7.44140625" customWidth="1"/>
    <col min="11" max="11" width="7.5546875" customWidth="1"/>
    <col min="12" max="12" width="6.6640625" customWidth="1"/>
    <col min="13" max="13" width="10" customWidth="1"/>
    <col min="14" max="14" width="9.5546875" customWidth="1"/>
    <col min="15" max="15" width="7.44140625" customWidth="1"/>
    <col min="16" max="16" width="9.44140625" customWidth="1"/>
    <col min="17" max="17" width="6.33203125" customWidth="1"/>
    <col min="18" max="18" width="11.88671875" customWidth="1"/>
    <col min="19" max="19" width="8.33203125" customWidth="1"/>
    <col min="20" max="20" width="6.33203125" customWidth="1"/>
    <col min="21" max="21" width="6.88671875" customWidth="1"/>
    <col min="22" max="22" width="10.5546875" customWidth="1"/>
    <col min="23" max="23" width="9.109375" customWidth="1"/>
  </cols>
  <sheetData>
    <row r="1" spans="1:23" x14ac:dyDescent="0.3">
      <c r="A1" s="7" t="s">
        <v>10</v>
      </c>
      <c r="B1" s="7"/>
      <c r="C1" s="7"/>
      <c r="D1" s="7"/>
      <c r="E1" s="59"/>
      <c r="F1" s="59"/>
      <c r="G1" s="59"/>
      <c r="H1" s="5"/>
      <c r="I1" s="5"/>
      <c r="K1" s="7" t="s">
        <v>10</v>
      </c>
      <c r="L1" s="7"/>
      <c r="M1" s="7"/>
      <c r="N1" s="7"/>
      <c r="O1" s="59"/>
      <c r="P1" s="59"/>
      <c r="Q1" s="59"/>
    </row>
    <row r="2" spans="1:23" ht="15" customHeight="1" x14ac:dyDescent="0.3">
      <c r="A2" s="37"/>
      <c r="B2" s="38"/>
      <c r="C2" s="38"/>
      <c r="D2" s="38"/>
      <c r="E2" s="36"/>
      <c r="F2" s="36"/>
      <c r="G2" s="36"/>
      <c r="H2" s="5"/>
      <c r="I2" s="5"/>
      <c r="K2" s="37" t="s">
        <v>52</v>
      </c>
      <c r="L2" s="38"/>
      <c r="M2" s="38"/>
      <c r="N2" s="38"/>
      <c r="O2" s="36"/>
      <c r="P2" s="36"/>
      <c r="Q2" s="36"/>
      <c r="R2" s="6"/>
      <c r="S2" s="6"/>
    </row>
    <row r="3" spans="1:23" ht="27" customHeight="1" x14ac:dyDescent="0.3">
      <c r="A3" s="94"/>
      <c r="B3" s="94"/>
      <c r="C3" s="94"/>
      <c r="D3" s="94"/>
      <c r="E3" s="94"/>
      <c r="F3" s="94"/>
      <c r="G3" s="94"/>
      <c r="H3" s="5"/>
      <c r="I3" s="5"/>
      <c r="K3" s="94" t="s">
        <v>53</v>
      </c>
      <c r="L3" s="94"/>
      <c r="M3" s="94"/>
      <c r="N3" s="94"/>
      <c r="O3" s="94"/>
      <c r="P3" s="94"/>
      <c r="Q3" s="94"/>
      <c r="R3" s="15"/>
      <c r="S3" s="15"/>
      <c r="T3" s="15"/>
      <c r="U3" s="15"/>
      <c r="V3" s="15"/>
    </row>
    <row r="4" spans="1:23" s="58" customFormat="1" ht="27" customHeight="1" x14ac:dyDescent="0.35">
      <c r="A4" s="95" t="s">
        <v>11</v>
      </c>
      <c r="B4" s="95"/>
      <c r="C4" s="95"/>
      <c r="D4" s="95"/>
      <c r="E4" s="95"/>
      <c r="F4" s="95"/>
      <c r="G4" s="95"/>
      <c r="H4" s="5"/>
      <c r="I4" s="5"/>
      <c r="J4"/>
      <c r="K4" s="95" t="s">
        <v>54</v>
      </c>
      <c r="L4" s="95"/>
      <c r="M4" s="95"/>
      <c r="N4" s="95"/>
      <c r="O4" s="95"/>
      <c r="P4" s="95"/>
      <c r="Q4" s="95"/>
      <c r="R4" s="57"/>
      <c r="S4" s="57"/>
      <c r="T4" s="57"/>
      <c r="U4" s="57"/>
      <c r="V4" s="57"/>
      <c r="W4" s="57"/>
    </row>
    <row r="5" spans="1:23" s="58" customFormat="1" ht="19.5" customHeight="1" x14ac:dyDescent="0.35">
      <c r="A5" s="96" t="s">
        <v>15</v>
      </c>
      <c r="B5" s="96"/>
      <c r="C5" s="96"/>
      <c r="D5" s="96"/>
      <c r="E5" s="96"/>
      <c r="F5" s="96"/>
      <c r="G5" s="96"/>
      <c r="H5" s="5"/>
      <c r="I5" s="5"/>
      <c r="J5"/>
      <c r="K5" s="96" t="s">
        <v>46</v>
      </c>
      <c r="L5" s="96"/>
      <c r="M5" s="96"/>
      <c r="N5" s="96"/>
      <c r="O5" s="96"/>
      <c r="P5" s="96"/>
      <c r="Q5" s="96"/>
      <c r="R5" s="57"/>
      <c r="S5" s="57"/>
      <c r="T5" s="57"/>
      <c r="U5" s="57"/>
      <c r="V5" s="57"/>
      <c r="W5" s="57"/>
    </row>
    <row r="6" spans="1:23" s="58" customFormat="1" ht="19.5" customHeight="1" x14ac:dyDescent="0.35">
      <c r="A6" s="62"/>
      <c r="B6" s="8" t="s">
        <v>12</v>
      </c>
      <c r="C6" s="6"/>
      <c r="D6" s="6"/>
      <c r="E6" s="59"/>
      <c r="F6" s="59"/>
      <c r="G6" s="59"/>
      <c r="H6"/>
      <c r="I6" s="16"/>
      <c r="J6" s="16"/>
      <c r="K6"/>
      <c r="L6" s="16"/>
      <c r="M6" s="8" t="s">
        <v>12</v>
      </c>
      <c r="N6" s="6"/>
      <c r="O6" s="6"/>
      <c r="P6" s="59"/>
      <c r="Q6" s="59"/>
      <c r="R6" s="57"/>
      <c r="S6" s="57"/>
      <c r="T6" s="57"/>
      <c r="U6" s="57"/>
      <c r="V6" s="57"/>
      <c r="W6" s="57"/>
    </row>
    <row r="7" spans="1:23" s="58" customFormat="1" ht="19.5" customHeight="1" x14ac:dyDescent="0.35">
      <c r="A7" s="62"/>
      <c r="B7" s="63"/>
      <c r="C7" s="63"/>
      <c r="D7" s="63"/>
      <c r="E7" s="63"/>
      <c r="F7" s="64" t="s">
        <v>0</v>
      </c>
      <c r="G7" s="64"/>
      <c r="H7" s="65"/>
      <c r="I7" s="65"/>
      <c r="J7" s="65"/>
      <c r="K7" s="64"/>
      <c r="L7" s="64"/>
      <c r="M7" s="64"/>
      <c r="N7" s="64"/>
      <c r="O7" s="64"/>
      <c r="P7" s="64"/>
      <c r="Q7" s="64"/>
      <c r="R7" s="67"/>
      <c r="S7" s="67"/>
      <c r="T7" s="67"/>
      <c r="U7" s="67"/>
      <c r="V7" s="57"/>
      <c r="W7" s="57"/>
    </row>
    <row r="8" spans="1:23" s="58" customFormat="1" ht="19.5" customHeight="1" x14ac:dyDescent="0.35">
      <c r="A8" s="62"/>
      <c r="B8" s="63"/>
      <c r="C8" s="63"/>
      <c r="D8" s="63"/>
      <c r="E8" s="63"/>
      <c r="F8" s="64" t="s">
        <v>55</v>
      </c>
      <c r="G8" s="64"/>
      <c r="H8" s="65"/>
      <c r="I8" s="65"/>
      <c r="J8" s="65"/>
      <c r="K8" s="64"/>
      <c r="L8" s="64"/>
      <c r="M8" s="64"/>
      <c r="N8" s="64"/>
      <c r="O8" s="64"/>
      <c r="P8" s="64"/>
      <c r="Q8" s="64"/>
      <c r="R8" s="67"/>
      <c r="S8" s="67"/>
      <c r="T8" s="67"/>
      <c r="U8" s="67"/>
      <c r="V8" s="57"/>
      <c r="W8" s="57"/>
    </row>
    <row r="9" spans="1:23" s="58" customFormat="1" ht="19.5" customHeight="1" x14ac:dyDescent="0.35">
      <c r="A9" s="62"/>
      <c r="B9" s="63"/>
      <c r="C9" s="63"/>
      <c r="D9" s="63"/>
      <c r="E9" s="63"/>
      <c r="F9" s="64" t="s">
        <v>13</v>
      </c>
      <c r="G9" s="64"/>
      <c r="H9" s="65"/>
      <c r="I9" s="65"/>
      <c r="J9" s="65"/>
      <c r="K9" s="64"/>
      <c r="L9" s="64"/>
      <c r="M9" s="64"/>
      <c r="N9" s="64"/>
      <c r="O9" s="64"/>
      <c r="P9" s="64"/>
      <c r="Q9" s="64"/>
      <c r="R9" s="67"/>
      <c r="S9" s="67"/>
      <c r="T9" s="67"/>
      <c r="U9" s="67"/>
      <c r="V9" s="57"/>
      <c r="W9" s="57"/>
    </row>
    <row r="10" spans="1:23" s="48" customFormat="1" ht="20.25" customHeight="1" x14ac:dyDescent="0.3">
      <c r="B10" s="70"/>
      <c r="C10" s="70"/>
      <c r="D10" s="70"/>
      <c r="E10" s="70"/>
      <c r="F10" s="71" t="s">
        <v>51</v>
      </c>
      <c r="G10" s="71"/>
      <c r="H10" s="71"/>
      <c r="I10" s="71"/>
      <c r="J10" s="71"/>
      <c r="K10" s="71"/>
      <c r="L10" s="71"/>
      <c r="M10" s="68"/>
      <c r="N10" s="68"/>
      <c r="O10" s="68"/>
      <c r="P10" s="68"/>
      <c r="Q10" s="66"/>
      <c r="R10" s="69"/>
      <c r="S10" s="69"/>
      <c r="T10" s="69"/>
      <c r="U10" s="69"/>
      <c r="V10" s="47"/>
    </row>
    <row r="11" spans="1:23" ht="12.75" customHeight="1" x14ac:dyDescent="0.3">
      <c r="A11" s="87" t="s">
        <v>1</v>
      </c>
      <c r="B11" s="91" t="s">
        <v>22</v>
      </c>
      <c r="C11" s="91" t="s">
        <v>34</v>
      </c>
      <c r="D11" s="91" t="s">
        <v>35</v>
      </c>
      <c r="E11" s="91" t="s">
        <v>36</v>
      </c>
      <c r="F11" s="91" t="s">
        <v>37</v>
      </c>
      <c r="G11" s="79" t="s">
        <v>2</v>
      </c>
      <c r="H11" s="80"/>
      <c r="I11" s="80"/>
      <c r="J11" s="80"/>
      <c r="K11" s="80"/>
      <c r="L11" s="81"/>
      <c r="M11" s="79" t="s">
        <v>14</v>
      </c>
      <c r="N11" s="80"/>
      <c r="O11" s="81"/>
      <c r="P11" s="89" t="s">
        <v>23</v>
      </c>
    </row>
    <row r="12" spans="1:23" ht="73.5" customHeight="1" x14ac:dyDescent="0.3">
      <c r="A12" s="88"/>
      <c r="B12" s="92"/>
      <c r="C12" s="92"/>
      <c r="D12" s="92"/>
      <c r="E12" s="92"/>
      <c r="F12" s="92"/>
      <c r="G12" s="13" t="s">
        <v>33</v>
      </c>
      <c r="H12" s="13" t="s">
        <v>3</v>
      </c>
      <c r="I12" s="13" t="s">
        <v>33</v>
      </c>
      <c r="J12" s="13" t="s">
        <v>18</v>
      </c>
      <c r="K12" s="14" t="s">
        <v>43</v>
      </c>
      <c r="L12" s="14" t="s">
        <v>42</v>
      </c>
      <c r="M12" s="14" t="s">
        <v>45</v>
      </c>
      <c r="N12" s="14" t="s">
        <v>41</v>
      </c>
      <c r="O12" s="14" t="s">
        <v>44</v>
      </c>
      <c r="P12" s="90"/>
    </row>
    <row r="13" spans="1:23" ht="13.5" customHeight="1" x14ac:dyDescent="0.3">
      <c r="A13" s="85" t="s">
        <v>4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86"/>
    </row>
    <row r="14" spans="1:23" ht="18" customHeight="1" x14ac:dyDescent="0.3">
      <c r="A14" s="60">
        <v>1</v>
      </c>
      <c r="B14" s="75" t="s">
        <v>5</v>
      </c>
      <c r="C14" s="17">
        <v>1</v>
      </c>
      <c r="D14" s="17">
        <v>14</v>
      </c>
      <c r="E14" s="18">
        <v>11755.8</v>
      </c>
      <c r="F14" s="18">
        <f>E14*C14</f>
        <v>11755.8</v>
      </c>
      <c r="G14" s="49">
        <v>20</v>
      </c>
      <c r="H14" s="19">
        <f>F14*G14/100</f>
        <v>2351.16</v>
      </c>
      <c r="I14" s="50">
        <v>30</v>
      </c>
      <c r="J14" s="18">
        <f>F14*I14/100</f>
        <v>3526.74</v>
      </c>
      <c r="K14" s="19">
        <f>F14*0.1</f>
        <v>1175.58</v>
      </c>
      <c r="L14" s="19"/>
      <c r="M14" s="19">
        <f>2600*C14</f>
        <v>2600</v>
      </c>
      <c r="N14" s="61"/>
      <c r="O14" s="19"/>
      <c r="P14" s="19">
        <f>F14+H14+J14+N14+M14+K14+L14+O14</f>
        <v>21409.279999999999</v>
      </c>
    </row>
    <row r="15" spans="1:23" ht="20.100000000000001" customHeight="1" x14ac:dyDescent="0.3">
      <c r="A15" s="60">
        <v>2</v>
      </c>
      <c r="B15" s="76" t="s">
        <v>24</v>
      </c>
      <c r="C15" s="17">
        <v>0.25</v>
      </c>
      <c r="D15" s="17">
        <v>12</v>
      </c>
      <c r="E15" s="19">
        <v>10298.4</v>
      </c>
      <c r="F15" s="18">
        <f t="shared" ref="F15" si="0">E15*C15</f>
        <v>2574.6</v>
      </c>
      <c r="G15" s="49">
        <v>5</v>
      </c>
      <c r="H15" s="19">
        <f>F15*G15/100</f>
        <v>128.72999999999999</v>
      </c>
      <c r="I15" s="50">
        <v>10</v>
      </c>
      <c r="J15" s="18">
        <f t="shared" ref="J15" si="1">F15*I15/100</f>
        <v>257.45999999999998</v>
      </c>
      <c r="K15" s="19"/>
      <c r="L15" s="19"/>
      <c r="M15" s="19">
        <f t="shared" ref="M15:M16" si="2">2600*C15</f>
        <v>650</v>
      </c>
      <c r="N15" s="19"/>
      <c r="O15" s="19"/>
      <c r="P15" s="19">
        <f t="shared" ref="P15:P16" si="3">F15+H15+J15+N15+M15+K15+L15+O15</f>
        <v>3610.79</v>
      </c>
    </row>
    <row r="16" spans="1:23" ht="20.100000000000001" customHeight="1" x14ac:dyDescent="0.3">
      <c r="A16" s="60">
        <v>3</v>
      </c>
      <c r="B16" s="76" t="s">
        <v>25</v>
      </c>
      <c r="C16" s="17">
        <v>1</v>
      </c>
      <c r="D16" s="17">
        <v>10</v>
      </c>
      <c r="E16" s="19">
        <v>8841</v>
      </c>
      <c r="F16" s="18">
        <f t="shared" ref="F16" si="4">E16*C16</f>
        <v>8841</v>
      </c>
      <c r="G16" s="49">
        <v>5</v>
      </c>
      <c r="H16" s="19">
        <f t="shared" ref="H16" si="5">F16*G16/100</f>
        <v>442.05</v>
      </c>
      <c r="I16" s="50">
        <v>20</v>
      </c>
      <c r="J16" s="18">
        <f t="shared" ref="J16" si="6">F16*I16/100</f>
        <v>1768.2</v>
      </c>
      <c r="K16" s="19"/>
      <c r="L16" s="19"/>
      <c r="M16" s="19">
        <f t="shared" si="2"/>
        <v>2600</v>
      </c>
      <c r="N16" s="19">
        <f>F16*0.2</f>
        <v>1768.2</v>
      </c>
      <c r="O16" s="19"/>
      <c r="P16" s="19">
        <f t="shared" si="3"/>
        <v>15419.45</v>
      </c>
      <c r="R16" s="4"/>
    </row>
    <row r="17" spans="1:19" ht="20.100000000000001" customHeight="1" x14ac:dyDescent="0.3">
      <c r="A17" s="60">
        <v>4</v>
      </c>
      <c r="B17" s="76" t="s">
        <v>47</v>
      </c>
      <c r="C17" s="17">
        <v>1</v>
      </c>
      <c r="D17" s="17">
        <v>2</v>
      </c>
      <c r="E17" s="19">
        <v>3782</v>
      </c>
      <c r="F17" s="18">
        <f t="shared" ref="F17" si="7">E17*C17</f>
        <v>3782</v>
      </c>
      <c r="G17" s="49"/>
      <c r="H17" s="19"/>
      <c r="I17" s="50"/>
      <c r="J17" s="18"/>
      <c r="K17" s="19"/>
      <c r="L17" s="19"/>
      <c r="M17" s="19"/>
      <c r="N17" s="19"/>
      <c r="O17" s="19">
        <f>8647-E17</f>
        <v>4865</v>
      </c>
      <c r="P17" s="19">
        <f t="shared" ref="P17" si="8">F17+H17+J17+N17+M17+K17+L17+O17</f>
        <v>8647</v>
      </c>
      <c r="R17" s="4"/>
    </row>
    <row r="18" spans="1:19" ht="14.25" customHeight="1" x14ac:dyDescent="0.3">
      <c r="A18" s="85" t="s">
        <v>38</v>
      </c>
      <c r="B18" s="86"/>
      <c r="C18" s="43">
        <f>SUM(C14:C17)</f>
        <v>3.25</v>
      </c>
      <c r="D18" s="44" t="s">
        <v>32</v>
      </c>
      <c r="E18" s="45" t="s">
        <v>32</v>
      </c>
      <c r="F18" s="43">
        <f>SUM(F14:F17)</f>
        <v>26953.4</v>
      </c>
      <c r="G18" s="43"/>
      <c r="H18" s="43">
        <f>SUM(H14:H16)</f>
        <v>2921.94</v>
      </c>
      <c r="I18" s="43"/>
      <c r="J18" s="43">
        <f>SUM(J14:J16)</f>
        <v>5552.4</v>
      </c>
      <c r="K18" s="43">
        <f>SUM(K14:K16)</f>
        <v>1175.58</v>
      </c>
      <c r="L18" s="43">
        <f>SUM(L14:L16)</f>
        <v>0</v>
      </c>
      <c r="M18" s="43">
        <f>SUM(M14:M16)</f>
        <v>5850</v>
      </c>
      <c r="N18" s="43">
        <f>SUM(N16:N16)</f>
        <v>1768.2</v>
      </c>
      <c r="O18" s="43">
        <f>SUM(O16:O17)</f>
        <v>4865</v>
      </c>
      <c r="P18" s="43">
        <f>SUM(P14:P17)</f>
        <v>49086.520000000004</v>
      </c>
      <c r="R18" s="4"/>
      <c r="S18" s="4"/>
    </row>
    <row r="19" spans="1:19" hidden="1" x14ac:dyDescent="0.3">
      <c r="A19" s="21" t="s">
        <v>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3"/>
    </row>
    <row r="20" spans="1:19" hidden="1" x14ac:dyDescent="0.3">
      <c r="A20" s="39">
        <v>1</v>
      </c>
      <c r="B20" s="24" t="s">
        <v>19</v>
      </c>
      <c r="C20" s="24"/>
      <c r="D20" s="24">
        <v>14</v>
      </c>
      <c r="E20" s="25">
        <v>8471.2099999999991</v>
      </c>
      <c r="F20" s="25">
        <f t="shared" ref="F20:F24" si="9">E20*C20</f>
        <v>0</v>
      </c>
      <c r="G20" s="25"/>
      <c r="H20" s="26"/>
      <c r="I20" s="26"/>
      <c r="J20" s="26"/>
      <c r="K20" s="26"/>
      <c r="L20" s="26"/>
      <c r="M20" s="26"/>
      <c r="N20" s="26"/>
      <c r="O20" s="26"/>
      <c r="P20" s="26">
        <f>SUM(F20:O20)</f>
        <v>0</v>
      </c>
    </row>
    <row r="21" spans="1:19" ht="15" hidden="1" customHeight="1" x14ac:dyDescent="0.3">
      <c r="A21" s="17">
        <v>2</v>
      </c>
      <c r="B21" s="17" t="s">
        <v>26</v>
      </c>
      <c r="C21" s="26"/>
      <c r="D21" s="27">
        <v>14</v>
      </c>
      <c r="E21" s="18">
        <v>7701.1</v>
      </c>
      <c r="F21" s="18">
        <f t="shared" si="9"/>
        <v>0</v>
      </c>
      <c r="G21" s="18"/>
      <c r="H21" s="18"/>
      <c r="I21" s="18"/>
      <c r="J21" s="18"/>
      <c r="K21" s="18"/>
      <c r="L21" s="18"/>
      <c r="M21" s="18"/>
      <c r="N21" s="18"/>
      <c r="O21" s="18"/>
      <c r="P21" s="26">
        <f>SUM(F21:O21)</f>
        <v>0</v>
      </c>
    </row>
    <row r="22" spans="1:19" ht="17.25" hidden="1" customHeight="1" x14ac:dyDescent="0.3">
      <c r="A22" s="17">
        <v>3</v>
      </c>
      <c r="B22" s="17" t="s">
        <v>27</v>
      </c>
      <c r="C22" s="26"/>
      <c r="D22" s="27">
        <v>13</v>
      </c>
      <c r="E22" s="18">
        <v>7223.7</v>
      </c>
      <c r="F22" s="18">
        <f t="shared" si="9"/>
        <v>0</v>
      </c>
      <c r="G22" s="18"/>
      <c r="H22" s="18"/>
      <c r="I22" s="18"/>
      <c r="J22" s="18"/>
      <c r="K22" s="18"/>
      <c r="L22" s="18"/>
      <c r="M22" s="18"/>
      <c r="N22" s="18"/>
      <c r="O22" s="18"/>
      <c r="P22" s="26">
        <f>SUM(F22:O22)</f>
        <v>0</v>
      </c>
    </row>
    <row r="23" spans="1:19" ht="14.25" hidden="1" customHeight="1" x14ac:dyDescent="0.3">
      <c r="A23" s="17">
        <v>4</v>
      </c>
      <c r="B23" s="17" t="s">
        <v>28</v>
      </c>
      <c r="C23" s="26"/>
      <c r="D23" s="27">
        <v>12</v>
      </c>
      <c r="E23" s="18">
        <v>6746.3</v>
      </c>
      <c r="F23" s="18">
        <f t="shared" si="9"/>
        <v>0</v>
      </c>
      <c r="G23" s="18"/>
      <c r="H23" s="18"/>
      <c r="I23" s="18"/>
      <c r="J23" s="18"/>
      <c r="K23" s="18"/>
      <c r="L23" s="18"/>
      <c r="M23" s="18"/>
      <c r="N23" s="18"/>
      <c r="O23" s="18"/>
      <c r="P23" s="26">
        <f>SUM(F23:O23)</f>
        <v>0</v>
      </c>
    </row>
    <row r="24" spans="1:19" ht="13.5" hidden="1" customHeight="1" x14ac:dyDescent="0.3">
      <c r="A24" s="17">
        <v>5</v>
      </c>
      <c r="B24" s="17" t="s">
        <v>29</v>
      </c>
      <c r="C24" s="26"/>
      <c r="D24" s="27">
        <v>11</v>
      </c>
      <c r="E24" s="18">
        <v>6268.9</v>
      </c>
      <c r="F24" s="18">
        <f t="shared" si="9"/>
        <v>0</v>
      </c>
      <c r="G24" s="18"/>
      <c r="H24" s="18"/>
      <c r="I24" s="18"/>
      <c r="J24" s="18"/>
      <c r="K24" s="18"/>
      <c r="L24" s="18"/>
      <c r="M24" s="18"/>
      <c r="N24" s="18"/>
      <c r="O24" s="18"/>
      <c r="P24" s="26">
        <f>SUM(F24:O24)</f>
        <v>0</v>
      </c>
    </row>
    <row r="25" spans="1:19" ht="19.5" hidden="1" customHeight="1" x14ac:dyDescent="0.3">
      <c r="A25" s="82" t="s">
        <v>17</v>
      </c>
      <c r="B25" s="83"/>
      <c r="C25" s="20">
        <f>C20+C21+C22+C23+C24</f>
        <v>0</v>
      </c>
      <c r="D25" s="41" t="s">
        <v>32</v>
      </c>
      <c r="E25" s="42" t="s">
        <v>32</v>
      </c>
      <c r="F25" s="28">
        <f>SUM(F20:F24)</f>
        <v>0</v>
      </c>
      <c r="G25" s="28"/>
      <c r="H25" s="29">
        <f>SUM(H20:H24)</f>
        <v>0</v>
      </c>
      <c r="I25" s="29"/>
      <c r="J25" s="29">
        <f t="shared" ref="J25:P25" si="10">SUM(J20:J24)</f>
        <v>0</v>
      </c>
      <c r="K25" s="29">
        <f t="shared" si="10"/>
        <v>0</v>
      </c>
      <c r="L25" s="29">
        <f t="shared" si="10"/>
        <v>0</v>
      </c>
      <c r="M25" s="29">
        <f t="shared" si="10"/>
        <v>0</v>
      </c>
      <c r="N25" s="29">
        <f t="shared" si="10"/>
        <v>0</v>
      </c>
      <c r="O25" s="29">
        <f t="shared" si="10"/>
        <v>0</v>
      </c>
      <c r="P25" s="29">
        <f t="shared" si="10"/>
        <v>0</v>
      </c>
    </row>
    <row r="26" spans="1:19" hidden="1" x14ac:dyDescent="0.3">
      <c r="A26" s="51" t="s">
        <v>30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3"/>
    </row>
    <row r="27" spans="1:19" ht="20.100000000000001" hidden="1" customHeight="1" x14ac:dyDescent="0.3">
      <c r="A27" s="17">
        <v>1</v>
      </c>
      <c r="B27" s="40" t="s">
        <v>24</v>
      </c>
      <c r="C27" s="19"/>
      <c r="D27" s="17">
        <v>12</v>
      </c>
      <c r="E27" s="19">
        <v>6746.3</v>
      </c>
      <c r="F27" s="18">
        <f t="shared" ref="F27:F29" si="11">E27*C27</f>
        <v>0</v>
      </c>
      <c r="G27" s="49">
        <v>5</v>
      </c>
      <c r="H27" s="19">
        <f t="shared" ref="H27:H29" si="12">F27*G27/100</f>
        <v>0</v>
      </c>
      <c r="I27" s="50">
        <v>10</v>
      </c>
      <c r="J27" s="19">
        <f t="shared" ref="J27:J30" si="13">F27*I27/100</f>
        <v>0</v>
      </c>
      <c r="K27" s="19"/>
      <c r="L27" s="19"/>
      <c r="M27" s="19"/>
      <c r="N27" s="19"/>
      <c r="O27" s="19"/>
      <c r="P27" s="19">
        <f>J27+H27+F27</f>
        <v>0</v>
      </c>
    </row>
    <row r="28" spans="1:19" ht="20.100000000000001" hidden="1" customHeight="1" x14ac:dyDescent="0.3">
      <c r="A28" s="17">
        <v>2</v>
      </c>
      <c r="B28" s="40" t="s">
        <v>39</v>
      </c>
      <c r="C28" s="19"/>
      <c r="D28" s="17">
        <v>11</v>
      </c>
      <c r="E28" s="19">
        <v>6268.9</v>
      </c>
      <c r="F28" s="18">
        <f>E28*C28</f>
        <v>0</v>
      </c>
      <c r="G28" s="49">
        <v>5</v>
      </c>
      <c r="H28" s="19">
        <f>F28*G28/100</f>
        <v>0</v>
      </c>
      <c r="I28" s="50">
        <v>30</v>
      </c>
      <c r="J28" s="19">
        <f>F28*I28/100</f>
        <v>0</v>
      </c>
      <c r="K28" s="19"/>
      <c r="L28" s="19"/>
      <c r="M28" s="19"/>
      <c r="N28" s="19">
        <f>F28*0.2</f>
        <v>0</v>
      </c>
      <c r="O28" s="19"/>
      <c r="P28" s="19">
        <f>J28+H28+F28+N28</f>
        <v>0</v>
      </c>
    </row>
    <row r="29" spans="1:19" ht="20.100000000000001" hidden="1" customHeight="1" x14ac:dyDescent="0.3">
      <c r="A29" s="17">
        <v>3</v>
      </c>
      <c r="B29" s="40" t="s">
        <v>40</v>
      </c>
      <c r="C29" s="56"/>
      <c r="D29" s="17">
        <v>12</v>
      </c>
      <c r="E29" s="19">
        <v>5791.5</v>
      </c>
      <c r="F29" s="18">
        <f t="shared" si="11"/>
        <v>0</v>
      </c>
      <c r="G29" s="49">
        <v>5</v>
      </c>
      <c r="H29" s="19">
        <f t="shared" si="12"/>
        <v>0</v>
      </c>
      <c r="I29" s="50">
        <v>30</v>
      </c>
      <c r="J29" s="19">
        <f t="shared" si="13"/>
        <v>0</v>
      </c>
      <c r="K29" s="19"/>
      <c r="L29" s="19"/>
      <c r="M29" s="19"/>
      <c r="N29" s="19">
        <f>F29*0.2</f>
        <v>0</v>
      </c>
      <c r="O29" s="19"/>
      <c r="P29" s="19">
        <f>J29+H29+F29+N29</f>
        <v>0</v>
      </c>
    </row>
    <row r="30" spans="1:19" ht="20.100000000000001" hidden="1" customHeight="1" x14ac:dyDescent="0.3">
      <c r="A30" s="17">
        <v>4</v>
      </c>
      <c r="B30" s="40" t="s">
        <v>31</v>
      </c>
      <c r="C30" s="19"/>
      <c r="D30" s="17">
        <v>9</v>
      </c>
      <c r="E30" s="19">
        <v>5505.5</v>
      </c>
      <c r="F30" s="18">
        <f>E30*C30</f>
        <v>0</v>
      </c>
      <c r="G30" s="49">
        <v>5</v>
      </c>
      <c r="H30" s="19">
        <f>F30*G30/100</f>
        <v>0</v>
      </c>
      <c r="I30" s="50"/>
      <c r="J30" s="19">
        <f t="shared" si="13"/>
        <v>0</v>
      </c>
      <c r="K30" s="19"/>
      <c r="L30" s="19"/>
      <c r="M30" s="19"/>
      <c r="N30" s="19"/>
      <c r="O30" s="19"/>
      <c r="P30" s="19">
        <f>J30+H30+F30</f>
        <v>0</v>
      </c>
    </row>
    <row r="31" spans="1:19" ht="19.5" hidden="1" customHeight="1" x14ac:dyDescent="0.3">
      <c r="A31" s="85" t="s">
        <v>38</v>
      </c>
      <c r="B31" s="86"/>
      <c r="C31" s="43">
        <f>SUM(C27:C30)</f>
        <v>0</v>
      </c>
      <c r="D31" s="44" t="s">
        <v>32</v>
      </c>
      <c r="E31" s="54" t="s">
        <v>32</v>
      </c>
      <c r="F31" s="55">
        <f>SUM(F27:F30)</f>
        <v>0</v>
      </c>
      <c r="G31" s="55"/>
      <c r="H31" s="55">
        <f>SUM(H27:H30)</f>
        <v>0</v>
      </c>
      <c r="I31" s="55"/>
      <c r="J31" s="55">
        <f t="shared" ref="J31:P31" si="14">SUM(J27:J30)</f>
        <v>0</v>
      </c>
      <c r="K31" s="55">
        <f t="shared" si="14"/>
        <v>0</v>
      </c>
      <c r="L31" s="55">
        <f t="shared" si="14"/>
        <v>0</v>
      </c>
      <c r="M31" s="55">
        <f t="shared" si="14"/>
        <v>0</v>
      </c>
      <c r="N31" s="55">
        <f t="shared" si="14"/>
        <v>0</v>
      </c>
      <c r="O31" s="55">
        <f t="shared" si="14"/>
        <v>0</v>
      </c>
      <c r="P31" s="55">
        <f t="shared" si="14"/>
        <v>0</v>
      </c>
    </row>
    <row r="32" spans="1:19" ht="18.75" hidden="1" customHeight="1" x14ac:dyDescent="0.3">
      <c r="A32" s="82" t="s">
        <v>16</v>
      </c>
      <c r="B32" s="83"/>
      <c r="C32" s="20">
        <f>C25+C18+C31</f>
        <v>3.25</v>
      </c>
      <c r="D32" s="41" t="s">
        <v>32</v>
      </c>
      <c r="E32" s="42" t="s">
        <v>32</v>
      </c>
      <c r="F32" s="28">
        <f>F25+F18+F31</f>
        <v>26953.4</v>
      </c>
      <c r="G32" s="28"/>
      <c r="H32" s="28">
        <f>H25+H18+H31</f>
        <v>2921.94</v>
      </c>
      <c r="I32" s="28"/>
      <c r="J32" s="28">
        <f t="shared" ref="J32:P32" si="15">J25+J18+J31</f>
        <v>5552.4</v>
      </c>
      <c r="K32" s="28">
        <f t="shared" si="15"/>
        <v>1175.58</v>
      </c>
      <c r="L32" s="28">
        <f t="shared" si="15"/>
        <v>0</v>
      </c>
      <c r="M32" s="28">
        <f t="shared" si="15"/>
        <v>5850</v>
      </c>
      <c r="N32" s="28">
        <f t="shared" si="15"/>
        <v>1768.2</v>
      </c>
      <c r="O32" s="28">
        <f t="shared" si="15"/>
        <v>4865</v>
      </c>
      <c r="P32" s="28">
        <f t="shared" si="15"/>
        <v>49086.520000000004</v>
      </c>
    </row>
    <row r="33" spans="1:24" s="11" customFormat="1" ht="23.25" hidden="1" customHeight="1" x14ac:dyDescent="0.3">
      <c r="A33" s="30"/>
      <c r="B33" s="30"/>
      <c r="C33" s="31"/>
      <c r="D33" s="32"/>
      <c r="E33" s="33"/>
      <c r="F33" s="33"/>
      <c r="G33" s="33"/>
      <c r="H33" s="31"/>
      <c r="I33" s="31"/>
      <c r="J33" s="31"/>
      <c r="K33" s="34"/>
      <c r="L33" s="34"/>
      <c r="M33" s="31"/>
      <c r="N33" s="34"/>
      <c r="O33" s="31"/>
      <c r="P33" s="31"/>
      <c r="Q33" s="10"/>
      <c r="R33" s="10"/>
      <c r="S33" s="10"/>
      <c r="T33" s="10"/>
      <c r="U33" s="10"/>
      <c r="V33" s="9"/>
    </row>
    <row r="34" spans="1:24" hidden="1" x14ac:dyDescent="0.3">
      <c r="A34" s="35"/>
      <c r="B34" s="35"/>
      <c r="C34" s="35"/>
      <c r="D34" s="35"/>
      <c r="E34" s="35" t="s">
        <v>5</v>
      </c>
      <c r="F34" s="35"/>
      <c r="G34" s="35"/>
      <c r="H34" s="35"/>
      <c r="I34" s="35"/>
      <c r="J34" s="35" t="s">
        <v>7</v>
      </c>
      <c r="K34" s="35"/>
      <c r="L34" s="35"/>
      <c r="M34" s="35"/>
      <c r="N34" s="78" t="s">
        <v>20</v>
      </c>
      <c r="O34" s="78"/>
      <c r="P34" s="78"/>
      <c r="V34" s="2"/>
    </row>
    <row r="35" spans="1:24" ht="21.75" hidden="1" customHeight="1" x14ac:dyDescent="0.3">
      <c r="A35" s="35"/>
      <c r="B35" s="35" t="s">
        <v>8</v>
      </c>
      <c r="C35" s="84" t="s">
        <v>9</v>
      </c>
      <c r="D35" s="84"/>
      <c r="E35" s="84"/>
      <c r="F35" s="84"/>
      <c r="G35" s="84"/>
      <c r="H35" s="84"/>
      <c r="I35" s="46"/>
      <c r="J35" s="35" t="s">
        <v>7</v>
      </c>
      <c r="K35" s="35"/>
      <c r="L35" s="35"/>
      <c r="M35" s="35"/>
      <c r="N35" s="78" t="s">
        <v>21</v>
      </c>
      <c r="O35" s="78"/>
      <c r="P35" s="78"/>
      <c r="W35" s="1"/>
    </row>
    <row r="36" spans="1:24" x14ac:dyDescent="0.3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R36" s="4"/>
      <c r="V36" s="4"/>
      <c r="W36" s="1"/>
    </row>
    <row r="37" spans="1:24" x14ac:dyDescent="0.3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W37" s="1"/>
    </row>
    <row r="38" spans="1:24" s="59" customFormat="1" x14ac:dyDescent="0.3">
      <c r="A38" s="7"/>
      <c r="B38" s="72" t="s">
        <v>48</v>
      </c>
      <c r="C38" s="72"/>
      <c r="D38" s="72"/>
      <c r="E38" s="72"/>
      <c r="F38" s="72"/>
      <c r="G38" s="72"/>
      <c r="H38" s="7" t="s">
        <v>49</v>
      </c>
      <c r="I38" s="7"/>
      <c r="J38" s="7"/>
      <c r="K38" s="7"/>
      <c r="L38" s="7" t="s">
        <v>21</v>
      </c>
      <c r="M38" s="7"/>
      <c r="N38" s="7"/>
      <c r="O38" s="7"/>
      <c r="P38" s="7"/>
      <c r="Q38" s="7"/>
      <c r="R38" s="73"/>
    </row>
    <row r="39" spans="1:24" s="59" customFormat="1" x14ac:dyDescent="0.3">
      <c r="B39" s="77" t="s">
        <v>50</v>
      </c>
      <c r="C39" s="77"/>
      <c r="D39" s="77"/>
      <c r="E39" s="77"/>
      <c r="F39" s="77"/>
      <c r="G39" s="77"/>
      <c r="H39" s="74"/>
      <c r="I39" s="74"/>
      <c r="J39" s="74"/>
      <c r="K39" s="74"/>
      <c r="L39" s="74"/>
      <c r="M39" s="74"/>
      <c r="N39" s="74"/>
    </row>
    <row r="40" spans="1:24" x14ac:dyDescent="0.3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W40" s="1"/>
    </row>
    <row r="41" spans="1:24" x14ac:dyDescent="0.3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W41" s="1"/>
    </row>
    <row r="42" spans="1:24" ht="45.75" customHeight="1" x14ac:dyDescent="0.3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W42" s="1"/>
    </row>
    <row r="43" spans="1:24" ht="13.5" customHeight="1" x14ac:dyDescent="0.3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V43" s="12"/>
      <c r="W43" s="2"/>
      <c r="X43" s="12"/>
    </row>
    <row r="44" spans="1:24" ht="15" customHeight="1" x14ac:dyDescent="0.3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V44" s="12"/>
      <c r="W44" s="9"/>
      <c r="X44" s="12"/>
    </row>
    <row r="45" spans="1:24" x14ac:dyDescent="0.3">
      <c r="V45" s="12"/>
      <c r="W45" s="12"/>
      <c r="X45" s="12"/>
    </row>
    <row r="46" spans="1:24" ht="12.75" customHeight="1" x14ac:dyDescent="0.3"/>
    <row r="47" spans="1:24" ht="12.75" customHeight="1" x14ac:dyDescent="0.3"/>
    <row r="48" spans="1:24" ht="12.75" customHeight="1" x14ac:dyDescent="0.3"/>
    <row r="49" spans="23:23" ht="13.5" customHeight="1" x14ac:dyDescent="0.3"/>
    <row r="50" spans="23:23" ht="15.75" customHeight="1" x14ac:dyDescent="0.3"/>
    <row r="51" spans="23:23" ht="21" customHeight="1" x14ac:dyDescent="0.3"/>
    <row r="52" spans="23:23" x14ac:dyDescent="0.3">
      <c r="W52" s="3"/>
    </row>
    <row r="53" spans="23:23" x14ac:dyDescent="0.3">
      <c r="W53" s="3"/>
    </row>
    <row r="55" spans="23:23" x14ac:dyDescent="0.3">
      <c r="W55" s="3"/>
    </row>
  </sheetData>
  <mergeCells count="24">
    <mergeCell ref="D11:D12"/>
    <mergeCell ref="E11:E12"/>
    <mergeCell ref="A3:G3"/>
    <mergeCell ref="K3:Q3"/>
    <mergeCell ref="A4:G4"/>
    <mergeCell ref="K4:Q4"/>
    <mergeCell ref="A5:G5"/>
    <mergeCell ref="K5:Q5"/>
    <mergeCell ref="B39:G39"/>
    <mergeCell ref="N34:P34"/>
    <mergeCell ref="N35:P35"/>
    <mergeCell ref="M11:O11"/>
    <mergeCell ref="A32:B32"/>
    <mergeCell ref="C35:H35"/>
    <mergeCell ref="A18:B18"/>
    <mergeCell ref="A25:B25"/>
    <mergeCell ref="A11:A12"/>
    <mergeCell ref="P11:P12"/>
    <mergeCell ref="F11:F12"/>
    <mergeCell ref="A13:P13"/>
    <mergeCell ref="G11:L11"/>
    <mergeCell ref="A31:B31"/>
    <mergeCell ref="B11:B12"/>
    <mergeCell ref="C11:C12"/>
  </mergeCells>
  <pageMargins left="0.98425196850393704" right="0" top="0.78740157480314965" bottom="0" header="0" footer="0"/>
  <pageSetup paperSize="9" scale="93" fitToWidth="0" orientation="landscape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viktoria</cp:lastModifiedBy>
  <cp:lastPrinted>2026-08-26T05:27:42Z</cp:lastPrinted>
  <dcterms:created xsi:type="dcterms:W3CDTF">2021-01-11T07:02:16Z</dcterms:created>
  <dcterms:modified xsi:type="dcterms:W3CDTF">2026-08-26T05:28:02Z</dcterms:modified>
</cp:coreProperties>
</file>